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iver Log" sheetId="1" state="visible" r:id="rId1"/>
    <sheet name="How to use" sheetId="2" state="visible" r:id="rId2"/>
  </sheets>
  <definedNames>
    <definedName name="_xlnm._FilterDatabase" localSheetId="0" hidden="1">'Waiver Log'!$A$2:$R$302</definedName>
    <definedName name="_xlnm.Print_Titles" localSheetId="0">'Waiver Log'!$1:$2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m d,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B2E4A"/>
      <sz val="9"/>
    </font>
    <font>
      <name val="Arial"/>
      <sz val="10"/>
    </font>
    <font>
      <name val="Arial"/>
      <b val="1"/>
      <sz val="10"/>
    </font>
    <font>
      <name val="Arial"/>
      <b val="1"/>
      <color rgb="001B2E4A"/>
      <sz val="16"/>
    </font>
    <font>
      <name val="Arial"/>
      <b val="1"/>
      <color rgb="001B2E4A"/>
      <sz val="11"/>
    </font>
    <font>
      <name val="Arial"/>
      <i val="1"/>
      <color rgb="008A5A06"/>
      <sz val="10"/>
    </font>
  </fonts>
  <fills count="4">
    <fill>
      <patternFill/>
    </fill>
    <fill>
      <patternFill patternType="gray125"/>
    </fill>
    <fill>
      <patternFill patternType="solid">
        <fgColor rgb="001B2E4A"/>
      </patternFill>
    </fill>
    <fill>
      <patternFill patternType="solid">
        <fgColor rgb="00F1EDE3"/>
      </patternFill>
    </fill>
  </fills>
  <borders count="2">
    <border>
      <left/>
      <right/>
      <top/>
      <bottom/>
      <diagonal/>
    </border>
    <border>
      <left style="thin">
        <color rgb="00E4E0D4"/>
      </left>
      <right style="thin">
        <color rgb="00E4E0D4"/>
      </right>
      <top style="thin">
        <color rgb="00E4E0D4"/>
      </top>
      <bottom style="thin">
        <color rgb="00E4E0D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3" borderId="0" pivotButton="0" quotePrefix="0" xfId="0"/>
    <xf numFmtId="0" fontId="1" fillId="2" borderId="1" applyAlignment="1" pivotButton="0" quotePrefix="0" xfId="0">
      <alignment vertical="center" wrapText="1"/>
    </xf>
    <xf numFmtId="0" fontId="3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4" fontId="3" fillId="0" borderId="1" pivotButton="0" quotePrefix="0" xfId="0"/>
    <xf numFmtId="165" fontId="3" fillId="0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F6D5D1"/>
          <bgColor rgb="00F6D5D1"/>
        </patternFill>
      </fill>
    </dxf>
    <dxf>
      <fill>
        <patternFill patternType="solid">
          <fgColor rgb="00FBE7C2"/>
          <bgColor rgb="00FBE7C2"/>
        </patternFill>
      </fill>
    </dxf>
    <dxf>
      <fill>
        <patternFill patternType="solid">
          <fgColor rgb="00D6EEDF"/>
          <bgColor rgb="00D6EEDF"/>
        </patternFill>
      </fill>
    </dxf>
    <dxf>
      <fill>
        <patternFill patternType="solid">
          <fgColor rgb="00DCE4F0"/>
          <bgColor rgb="00DCE4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E4A"/>
    <outlinePr summaryBelow="1" summaryRight="1"/>
    <pageSetUpPr fitToPage="1"/>
  </sheetPr>
  <dimension ref="A1:R30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0" customWidth="1" min="2" max="2"/>
    <col width="24" customWidth="1" min="3" max="3"/>
    <col width="11" customWidth="1" min="4" max="4"/>
    <col width="30" customWidth="1" min="5" max="5"/>
    <col width="8" customWidth="1" min="6" max="6"/>
    <col width="9" customWidth="1" min="7" max="7"/>
    <col width="12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6" customWidth="1" min="17" max="17"/>
    <col width="36" customWidth="1" min="18" max="18"/>
  </cols>
  <sheetData>
    <row r="1">
      <c r="A1" s="1" t="inlineStr">
        <is>
          <t>WHO</t>
        </is>
      </c>
      <c r="C1" s="1" t="inlineStr">
        <is>
          <t>CHECKS</t>
        </is>
      </c>
      <c r="F1" s="1" t="inlineStr">
        <is>
          <t>PAYMENT</t>
        </is>
      </c>
      <c r="M1" s="1" t="inlineStr">
        <is>
          <t>CONDITIONAL</t>
        </is>
      </c>
      <c r="O1" s="1" t="inlineStr">
        <is>
          <t>UNCONDITIONAL</t>
        </is>
      </c>
      <c r="Q1" s="1" t="inlineStr">
        <is>
          <t>NOTES</t>
        </is>
      </c>
    </row>
    <row r="2" ht="44" customHeight="1">
      <c r="A2" s="2" t="inlineStr">
        <is>
          <t>Subcontractor</t>
        </is>
      </c>
      <c r="B2" s="2" t="inlineStr">
        <is>
          <t>Project</t>
        </is>
      </c>
      <c r="C2" s="2" t="inlineStr">
        <is>
          <t>Status</t>
        </is>
      </c>
      <c r="D2" s="2" t="inlineStr">
        <is>
          <t>Days since paid</t>
        </is>
      </c>
      <c r="E2" s="2" t="inlineStr">
        <is>
          <t>Dates check</t>
        </is>
      </c>
      <c r="F2" s="2" t="inlineStr">
        <is>
          <t>State</t>
        </is>
      </c>
      <c r="G2" s="2" t="inlineStr">
        <is>
          <t>Pay app #</t>
        </is>
      </c>
      <c r="H2" s="2" t="inlineStr">
        <is>
          <t>Progress or final</t>
        </is>
      </c>
      <c r="I2" s="2" t="inlineStr">
        <is>
          <t>Amount</t>
        </is>
      </c>
      <c r="J2" s="2" t="inlineStr">
        <is>
          <t>Period from</t>
        </is>
      </c>
      <c r="K2" s="2" t="inlineStr">
        <is>
          <t>Through date</t>
        </is>
      </c>
      <c r="L2" s="2" t="inlineStr">
        <is>
          <t>Paid on</t>
        </is>
      </c>
      <c r="M2" s="2" t="inlineStr">
        <is>
          <t>Conditional waiver</t>
        </is>
      </c>
      <c r="N2" s="2" t="inlineStr">
        <is>
          <t>Conditional received on</t>
        </is>
      </c>
      <c r="O2" s="2" t="inlineStr">
        <is>
          <t>Unconditional waiver</t>
        </is>
      </c>
      <c r="P2" s="2" t="inlineStr">
        <is>
          <t>Unconditional received on</t>
        </is>
      </c>
      <c r="Q2" s="2" t="inlineStr">
        <is>
          <t>Exceptions listed (e.g. retainage)</t>
        </is>
      </c>
      <c r="R2" s="2" t="inlineStr">
        <is>
          <t>Notes</t>
        </is>
      </c>
    </row>
    <row r="3">
      <c r="A3" s="3" t="inlineStr">
        <is>
          <t>EXAMPLE: Donovan Electric Co. LLC</t>
        </is>
      </c>
      <c r="B3" s="3" t="inlineStr">
        <is>
          <t>Riverside Clinic</t>
        </is>
      </c>
      <c r="C3" s="4">
        <f>IF(A3="","",IF(L3="",IF(M3="Received","Ready to pay","Hold: conditional missing"),IF(O3="Received",IF(H3="Final","Closed out","Complete"),"Waiting: unconditional")))</f>
        <v/>
      </c>
      <c r="D3" s="5">
        <f>IF(AND(A3&lt;&gt;"",L3&lt;&gt;"",O3&lt;&gt;"Received"),TODAY()-L3,"")</f>
        <v/>
      </c>
      <c r="E3" s="4">
        <f>IF(OR(A3="",J3=""),"","First payment")</f>
        <v/>
      </c>
      <c r="F3" s="3" t="inlineStr">
        <is>
          <t>MD</t>
        </is>
      </c>
      <c r="G3" s="3" t="n">
        <v>1</v>
      </c>
      <c r="H3" s="3" t="inlineStr">
        <is>
          <t>Progress</t>
        </is>
      </c>
      <c r="I3" s="6" t="n">
        <v>48200</v>
      </c>
      <c r="J3" s="7">
        <f>TODAY()-120</f>
        <v/>
      </c>
      <c r="K3" s="7">
        <f>TODAY()-91</f>
        <v/>
      </c>
      <c r="L3" s="7">
        <f>TODAY()-75</f>
        <v/>
      </c>
      <c r="M3" s="3" t="inlineStr">
        <is>
          <t>Received</t>
        </is>
      </c>
      <c r="N3" s="7">
        <f>TODAY()-82</f>
        <v/>
      </c>
      <c r="O3" s="3" t="inlineStr">
        <is>
          <t>Received</t>
        </is>
      </c>
      <c r="P3" s="7">
        <f>TODAY()-50</f>
        <v/>
      </c>
      <c r="Q3" s="3" t="n"/>
      <c r="R3" s="3" t="inlineStr">
        <is>
          <t>Example row. Delete the example rows when you add your own.</t>
        </is>
      </c>
    </row>
    <row r="4">
      <c r="A4" s="3" t="inlineStr">
        <is>
          <t>EXAMPLE: Donovan Electric Co. LLC</t>
        </is>
      </c>
      <c r="B4" s="3" t="inlineStr">
        <is>
          <t>Riverside Clinic</t>
        </is>
      </c>
      <c r="C4" s="4">
        <f>IF(A4="","",IF(L4="",IF(M4="Received","Ready to pay","Hold: conditional missing"),IF(O4="Received",IF(H4="Final","Closed out","Complete"),"Waiting: unconditional")))</f>
        <v/>
      </c>
      <c r="D4" s="5">
        <f>IF(AND(A4&lt;&gt;"",L4&lt;&gt;"",O4&lt;&gt;"Received"),TODAY()-L4,"")</f>
        <v/>
      </c>
      <c r="E4" s="4">
        <f>IF(OR(A4="",J4=""),"",IF(SUMPRODUCT(MAX(($A$3:A3=A4)*($B$3:B3=B4)*($K$3:K3)))=0,"First payment",IF(J4&gt;SUMPRODUCT(MAX(($A$3:A3=A4)*($B$3:B3=B4)*($K$3:K3)))+1,"Gap: "&amp;TEXT(SUMPRODUCT(MAX(($A$3:A3=A4)*($B$3:B3=B4)*($K$3:K3)))+1,"mmm d")&amp;" to "&amp;TEXT(J4-1,"mmm d")&amp;" not covered",IF(J4&lt;=SUMPRODUCT(MAX(($A$3:A3=A4)*($B$3:B3=B4)*($K$3:K3))),"Overlaps an earlier period","OK"))))</f>
        <v/>
      </c>
      <c r="F4" s="3" t="inlineStr">
        <is>
          <t>MD</t>
        </is>
      </c>
      <c r="G4" s="3" t="n">
        <v>2</v>
      </c>
      <c r="H4" s="3" t="inlineStr">
        <is>
          <t>Progress</t>
        </is>
      </c>
      <c r="I4" s="6" t="n">
        <v>52750</v>
      </c>
      <c r="J4" s="7">
        <f>TODAY()-90</f>
        <v/>
      </c>
      <c r="K4" s="7">
        <f>TODAY()-61</f>
        <v/>
      </c>
      <c r="L4" s="7">
        <f>TODAY()-45</f>
        <v/>
      </c>
      <c r="M4" s="3" t="inlineStr">
        <is>
          <t>Received</t>
        </is>
      </c>
      <c r="N4" s="7">
        <f>TODAY()-52</f>
        <v/>
      </c>
      <c r="O4" s="3" t="inlineStr">
        <is>
          <t>Received</t>
        </is>
      </c>
      <c r="P4" s="7">
        <f>TODAY()-20</f>
        <v/>
      </c>
      <c r="Q4" s="3" t="inlineStr">
        <is>
          <t>Retainage $5,275</t>
        </is>
      </c>
      <c r="R4" s="3" t="n"/>
    </row>
    <row r="5">
      <c r="A5" s="3" t="inlineStr">
        <is>
          <t>EXAMPLE: Donovan Electric Co. LLC</t>
        </is>
      </c>
      <c r="B5" s="3" t="inlineStr">
        <is>
          <t>Riverside Clinic</t>
        </is>
      </c>
      <c r="C5" s="4">
        <f>IF(A5="","",IF(L5="",IF(M5="Received","Ready to pay","Hold: conditional missing"),IF(O5="Received",IF(H5="Final","Closed out","Complete"),"Waiting: unconditional")))</f>
        <v/>
      </c>
      <c r="D5" s="5">
        <f>IF(AND(A5&lt;&gt;"",L5&lt;&gt;"",O5&lt;&gt;"Received"),TODAY()-L5,"")</f>
        <v/>
      </c>
      <c r="E5" s="4">
        <f>IF(OR(A5="",J5=""),"",IF(SUMPRODUCT(MAX(($A$3:A4=A5)*($B$3:B4=B5)*($K$3:K4)))=0,"First payment",IF(J5&gt;SUMPRODUCT(MAX(($A$3:A4=A5)*($B$3:B4=B5)*($K$3:K4)))+1,"Gap: "&amp;TEXT(SUMPRODUCT(MAX(($A$3:A4=A5)*($B$3:B4=B5)*($K$3:K4)))+1,"mmm d")&amp;" to "&amp;TEXT(J5-1,"mmm d")&amp;" not covered",IF(J5&lt;=SUMPRODUCT(MAX(($A$3:A4=A5)*($B$3:B4=B5)*($K$3:K4))),"Overlaps an earlier period","OK"))))</f>
        <v/>
      </c>
      <c r="F5" s="3" t="inlineStr">
        <is>
          <t>MD</t>
        </is>
      </c>
      <c r="G5" s="3" t="n">
        <v>3</v>
      </c>
      <c r="H5" s="3" t="inlineStr">
        <is>
          <t>Progress</t>
        </is>
      </c>
      <c r="I5" s="6" t="n">
        <v>39900</v>
      </c>
      <c r="J5" s="7">
        <f>TODAY()-60</f>
        <v/>
      </c>
      <c r="K5" s="7">
        <f>TODAY()-31</f>
        <v/>
      </c>
      <c r="L5" s="7">
        <f>TODAY()-12</f>
        <v/>
      </c>
      <c r="M5" s="3" t="inlineStr">
        <is>
          <t>Received</t>
        </is>
      </c>
      <c r="N5" s="7">
        <f>TODAY()-20</f>
        <v/>
      </c>
      <c r="O5" s="3" t="inlineStr">
        <is>
          <t>Requested</t>
        </is>
      </c>
      <c r="P5" s="7" t="n"/>
      <c r="Q5" s="3" t="n"/>
      <c r="R5" s="3" t="inlineStr">
        <is>
          <t>Paid; unconditional waiver requested with the next pay app.</t>
        </is>
      </c>
    </row>
    <row r="6">
      <c r="A6" s="3" t="inlineStr">
        <is>
          <t>EXAMPLE: Donovan Electric Co. LLC</t>
        </is>
      </c>
      <c r="B6" s="3" t="inlineStr">
        <is>
          <t>Riverside Clinic</t>
        </is>
      </c>
      <c r="C6" s="4">
        <f>IF(A6="","",IF(L6="",IF(M6="Received","Ready to pay","Hold: conditional missing"),IF(O6="Received",IF(H6="Final","Closed out","Complete"),"Waiting: unconditional")))</f>
        <v/>
      </c>
      <c r="D6" s="5">
        <f>IF(AND(A6&lt;&gt;"",L6&lt;&gt;"",O6&lt;&gt;"Received"),TODAY()-L6,"")</f>
        <v/>
      </c>
      <c r="E6" s="4">
        <f>IF(OR(A6="",J6=""),"",IF(SUMPRODUCT(MAX(($A$3:A5=A6)*($B$3:B5=B6)*($K$3:K5)))=0,"First payment",IF(J6&gt;SUMPRODUCT(MAX(($A$3:A5=A6)*($B$3:B5=B6)*($K$3:K5)))+1,"Gap: "&amp;TEXT(SUMPRODUCT(MAX(($A$3:A5=A6)*($B$3:B5=B6)*($K$3:K5)))+1,"mmm d")&amp;" to "&amp;TEXT(J6-1,"mmm d")&amp;" not covered",IF(J6&lt;=SUMPRODUCT(MAX(($A$3:A5=A6)*($B$3:B5=B6)*($K$3:K5))),"Overlaps an earlier period","OK"))))</f>
        <v/>
      </c>
      <c r="F6" s="3" t="inlineStr">
        <is>
          <t>MD</t>
        </is>
      </c>
      <c r="G6" s="3" t="n">
        <v>4</v>
      </c>
      <c r="H6" s="3" t="inlineStr">
        <is>
          <t>Progress</t>
        </is>
      </c>
      <c r="I6" s="6" t="n">
        <v>41300</v>
      </c>
      <c r="J6" s="7">
        <f>TODAY()-30</f>
        <v/>
      </c>
      <c r="K6" s="7">
        <f>TODAY()-1</f>
        <v/>
      </c>
      <c r="L6" s="7" t="n"/>
      <c r="M6" s="3" t="n"/>
      <c r="N6" s="7" t="n"/>
      <c r="O6" s="3" t="n"/>
      <c r="P6" s="7" t="n"/>
      <c r="Q6" s="3" t="n"/>
      <c r="R6" s="3" t="inlineStr">
        <is>
          <t>Pay app in; don't pay until the conditional waiver arrives.</t>
        </is>
      </c>
    </row>
    <row r="7">
      <c r="A7" s="3" t="inlineStr">
        <is>
          <t>EXAMPLE: Marsh Concrete Co.</t>
        </is>
      </c>
      <c r="B7" s="3" t="inlineStr">
        <is>
          <t>Harbor Street Lofts</t>
        </is>
      </c>
      <c r="C7" s="4">
        <f>IF(A7="","",IF(L7="",IF(M7="Received","Ready to pay","Hold: conditional missing"),IF(O7="Received",IF(H7="Final","Closed out","Complete"),"Waiting: unconditional")))</f>
        <v/>
      </c>
      <c r="D7" s="5">
        <f>IF(AND(A7&lt;&gt;"",L7&lt;&gt;"",O7&lt;&gt;"Received"),TODAY()-L7,"")</f>
        <v/>
      </c>
      <c r="E7" s="4">
        <f>IF(OR(A7="",J7=""),"",IF(SUMPRODUCT(MAX(($A$3:A6=A7)*($B$3:B6=B7)*($K$3:K6)))=0,"First payment",IF(J7&gt;SUMPRODUCT(MAX(($A$3:A6=A7)*($B$3:B6=B7)*($K$3:K6)))+1,"Gap: "&amp;TEXT(SUMPRODUCT(MAX(($A$3:A6=A7)*($B$3:B6=B7)*($K$3:K6)))+1,"mmm d")&amp;" to "&amp;TEXT(J7-1,"mmm d")&amp;" not covered",IF(J7&lt;=SUMPRODUCT(MAX(($A$3:A6=A7)*($B$3:B6=B7)*($K$3:K6))),"Overlaps an earlier period","OK"))))</f>
        <v/>
      </c>
      <c r="F7" s="3" t="inlineStr">
        <is>
          <t>VA</t>
        </is>
      </c>
      <c r="G7" s="3" t="n">
        <v>1</v>
      </c>
      <c r="H7" s="3" t="inlineStr">
        <is>
          <t>Progress</t>
        </is>
      </c>
      <c r="I7" s="6" t="n">
        <v>22400</v>
      </c>
      <c r="J7" s="7">
        <f>TODAY()-95</f>
        <v/>
      </c>
      <c r="K7" s="7">
        <f>TODAY()-66</f>
        <v/>
      </c>
      <c r="L7" s="7">
        <f>TODAY()-50</f>
        <v/>
      </c>
      <c r="M7" s="3" t="inlineStr">
        <is>
          <t>Received</t>
        </is>
      </c>
      <c r="N7" s="7">
        <f>TODAY()-58</f>
        <v/>
      </c>
      <c r="O7" s="3" t="inlineStr">
        <is>
          <t>Received</t>
        </is>
      </c>
      <c r="P7" s="7">
        <f>TODAY()-30</f>
        <v/>
      </c>
      <c r="Q7" s="3" t="n"/>
      <c r="R7" s="3" t="n"/>
    </row>
    <row r="8">
      <c r="A8" s="3" t="inlineStr">
        <is>
          <t>EXAMPLE: Marsh Concrete Co.</t>
        </is>
      </c>
      <c r="B8" s="3" t="inlineStr">
        <is>
          <t>Harbor Street Lofts</t>
        </is>
      </c>
      <c r="C8" s="4">
        <f>IF(A8="","",IF(L8="",IF(M8="Received","Ready to pay","Hold: conditional missing"),IF(O8="Received",IF(H8="Final","Closed out","Complete"),"Waiting: unconditional")))</f>
        <v/>
      </c>
      <c r="D8" s="5">
        <f>IF(AND(A8&lt;&gt;"",L8&lt;&gt;"",O8&lt;&gt;"Received"),TODAY()-L8,"")</f>
        <v/>
      </c>
      <c r="E8" s="4">
        <f>IF(OR(A8="",J8=""),"",IF(SUMPRODUCT(MAX(($A$3:A7=A8)*($B$3:B7=B8)*($K$3:K7)))=0,"First payment",IF(J8&gt;SUMPRODUCT(MAX(($A$3:A7=A8)*($B$3:B7=B8)*($K$3:K7)))+1,"Gap: "&amp;TEXT(SUMPRODUCT(MAX(($A$3:A7=A8)*($B$3:B7=B8)*($K$3:K7)))+1,"mmm d")&amp;" to "&amp;TEXT(J8-1,"mmm d")&amp;" not covered",IF(J8&lt;=SUMPRODUCT(MAX(($A$3:A7=A8)*($B$3:B7=B8)*($K$3:K7))),"Overlaps an earlier period","OK"))))</f>
        <v/>
      </c>
      <c r="F8" s="3" t="inlineStr">
        <is>
          <t>VA</t>
        </is>
      </c>
      <c r="G8" s="3" t="n">
        <v>2</v>
      </c>
      <c r="H8" s="3" t="inlineStr">
        <is>
          <t>Final</t>
        </is>
      </c>
      <c r="I8" s="6" t="n">
        <v>18950</v>
      </c>
      <c r="J8" s="7">
        <f>TODAY()-55</f>
        <v/>
      </c>
      <c r="K8" s="7">
        <f>TODAY()-26</f>
        <v/>
      </c>
      <c r="L8" s="7">
        <f>TODAY()-5</f>
        <v/>
      </c>
      <c r="M8" s="3" t="inlineStr">
        <is>
          <t>Received</t>
        </is>
      </c>
      <c r="N8" s="7">
        <f>TODAY()-12</f>
        <v/>
      </c>
      <c r="O8" s="3" t="inlineStr">
        <is>
          <t>Requested</t>
        </is>
      </c>
      <c r="P8" s="7" t="n"/>
      <c r="Q8" s="3" t="n"/>
      <c r="R8" s="3" t="inlineStr">
        <is>
          <t>Final payment. The dates check shows ten days no waiver covers.</t>
        </is>
      </c>
    </row>
    <row r="9">
      <c r="A9" s="3" t="n"/>
      <c r="B9" s="3" t="n"/>
      <c r="C9" s="4">
        <f>IF(A9="","",IF(L9="",IF(M9="Received","Ready to pay","Hold: conditional missing"),IF(O9="Received",IF(H9="Final","Closed out","Complete"),"Waiting: unconditional")))</f>
        <v/>
      </c>
      <c r="D9" s="5">
        <f>IF(AND(A9&lt;&gt;"",L9&lt;&gt;"",O9&lt;&gt;"Received"),TODAY()-L9,"")</f>
        <v/>
      </c>
      <c r="E9" s="4">
        <f>IF(OR(A9="",J9=""),"",IF(SUMPRODUCT(MAX(($A$3:A8=A9)*($B$3:B8=B9)*($K$3:K8)))=0,"First payment",IF(J9&gt;SUMPRODUCT(MAX(($A$3:A8=A9)*($B$3:B8=B9)*($K$3:K8)))+1,"Gap: "&amp;TEXT(SUMPRODUCT(MAX(($A$3:A8=A9)*($B$3:B8=B9)*($K$3:K8)))+1,"mmm d")&amp;" to "&amp;TEXT(J9-1,"mmm d")&amp;" not covered",IF(J9&lt;=SUMPRODUCT(MAX(($A$3:A8=A9)*($B$3:B8=B9)*($K$3:K8))),"Overlaps an earlier period","OK"))))</f>
        <v/>
      </c>
      <c r="F9" s="3" t="n"/>
      <c r="G9" s="3" t="n"/>
      <c r="H9" s="3" t="n"/>
      <c r="I9" s="6" t="n"/>
      <c r="J9" s="7" t="n"/>
      <c r="K9" s="7" t="n"/>
      <c r="L9" s="7" t="n"/>
      <c r="M9" s="3" t="n"/>
      <c r="N9" s="7" t="n"/>
      <c r="O9" s="3" t="n"/>
      <c r="P9" s="7" t="n"/>
      <c r="Q9" s="3" t="n"/>
      <c r="R9" s="3" t="n"/>
    </row>
    <row r="10">
      <c r="A10" s="3" t="n"/>
      <c r="B10" s="3" t="n"/>
      <c r="C10" s="4">
        <f>IF(A10="","",IF(L10="",IF(M10="Received","Ready to pay","Hold: conditional missing"),IF(O10="Received",IF(H10="Final","Closed out","Complete"),"Waiting: unconditional")))</f>
        <v/>
      </c>
      <c r="D10" s="5">
        <f>IF(AND(A10&lt;&gt;"",L10&lt;&gt;"",O10&lt;&gt;"Received"),TODAY()-L10,"")</f>
        <v/>
      </c>
      <c r="E10" s="4">
        <f>IF(OR(A10="",J10=""),"",IF(SUMPRODUCT(MAX(($A$3:A9=A10)*($B$3:B9=B10)*($K$3:K9)))=0,"First payment",IF(J10&gt;SUMPRODUCT(MAX(($A$3:A9=A10)*($B$3:B9=B10)*($K$3:K9)))+1,"Gap: "&amp;TEXT(SUMPRODUCT(MAX(($A$3:A9=A10)*($B$3:B9=B10)*($K$3:K9)))+1,"mmm d")&amp;" to "&amp;TEXT(J10-1,"mmm d")&amp;" not covered",IF(J10&lt;=SUMPRODUCT(MAX(($A$3:A9=A10)*($B$3:B9=B10)*($K$3:K9))),"Overlaps an earlier period","OK"))))</f>
        <v/>
      </c>
      <c r="F10" s="3" t="n"/>
      <c r="G10" s="3" t="n"/>
      <c r="H10" s="3" t="n"/>
      <c r="I10" s="6" t="n"/>
      <c r="J10" s="7" t="n"/>
      <c r="K10" s="7" t="n"/>
      <c r="L10" s="7" t="n"/>
      <c r="M10" s="3" t="n"/>
      <c r="N10" s="7" t="n"/>
      <c r="O10" s="3" t="n"/>
      <c r="P10" s="7" t="n"/>
      <c r="Q10" s="3" t="n"/>
      <c r="R10" s="3" t="n"/>
    </row>
    <row r="11">
      <c r="A11" s="3" t="n"/>
      <c r="B11" s="3" t="n"/>
      <c r="C11" s="4">
        <f>IF(A11="","",IF(L11="",IF(M11="Received","Ready to pay","Hold: conditional missing"),IF(O11="Received",IF(H11="Final","Closed out","Complete"),"Waiting: unconditional")))</f>
        <v/>
      </c>
      <c r="D11" s="5">
        <f>IF(AND(A11&lt;&gt;"",L11&lt;&gt;"",O11&lt;&gt;"Received"),TODAY()-L11,"")</f>
        <v/>
      </c>
      <c r="E11" s="4">
        <f>IF(OR(A11="",J11=""),"",IF(SUMPRODUCT(MAX(($A$3:A10=A11)*($B$3:B10=B11)*($K$3:K10)))=0,"First payment",IF(J11&gt;SUMPRODUCT(MAX(($A$3:A10=A11)*($B$3:B10=B11)*($K$3:K10)))+1,"Gap: "&amp;TEXT(SUMPRODUCT(MAX(($A$3:A10=A11)*($B$3:B10=B11)*($K$3:K10)))+1,"mmm d")&amp;" to "&amp;TEXT(J11-1,"mmm d")&amp;" not covered",IF(J11&lt;=SUMPRODUCT(MAX(($A$3:A10=A11)*($B$3:B10=B11)*($K$3:K10))),"Overlaps an earlier period","OK"))))</f>
        <v/>
      </c>
      <c r="F11" s="3" t="n"/>
      <c r="G11" s="3" t="n"/>
      <c r="H11" s="3" t="n"/>
      <c r="I11" s="6" t="n"/>
      <c r="J11" s="7" t="n"/>
      <c r="K11" s="7" t="n"/>
      <c r="L11" s="7" t="n"/>
      <c r="M11" s="3" t="n"/>
      <c r="N11" s="7" t="n"/>
      <c r="O11" s="3" t="n"/>
      <c r="P11" s="7" t="n"/>
      <c r="Q11" s="3" t="n"/>
      <c r="R11" s="3" t="n"/>
    </row>
    <row r="12">
      <c r="A12" s="3" t="n"/>
      <c r="B12" s="3" t="n"/>
      <c r="C12" s="4">
        <f>IF(A12="","",IF(L12="",IF(M12="Received","Ready to pay","Hold: conditional missing"),IF(O12="Received",IF(H12="Final","Closed out","Complete"),"Waiting: unconditional")))</f>
        <v/>
      </c>
      <c r="D12" s="5">
        <f>IF(AND(A12&lt;&gt;"",L12&lt;&gt;"",O12&lt;&gt;"Received"),TODAY()-L12,"")</f>
        <v/>
      </c>
      <c r="E12" s="4">
        <f>IF(OR(A12="",J12=""),"",IF(SUMPRODUCT(MAX(($A$3:A11=A12)*($B$3:B11=B12)*($K$3:K11)))=0,"First payment",IF(J12&gt;SUMPRODUCT(MAX(($A$3:A11=A12)*($B$3:B11=B12)*($K$3:K11)))+1,"Gap: "&amp;TEXT(SUMPRODUCT(MAX(($A$3:A11=A12)*($B$3:B11=B12)*($K$3:K11)))+1,"mmm d")&amp;" to "&amp;TEXT(J12-1,"mmm d")&amp;" not covered",IF(J12&lt;=SUMPRODUCT(MAX(($A$3:A11=A12)*($B$3:B11=B12)*($K$3:K11))),"Overlaps an earlier period","OK"))))</f>
        <v/>
      </c>
      <c r="F12" s="3" t="n"/>
      <c r="G12" s="3" t="n"/>
      <c r="H12" s="3" t="n"/>
      <c r="I12" s="6" t="n"/>
      <c r="J12" s="7" t="n"/>
      <c r="K12" s="7" t="n"/>
      <c r="L12" s="7" t="n"/>
      <c r="M12" s="3" t="n"/>
      <c r="N12" s="7" t="n"/>
      <c r="O12" s="3" t="n"/>
      <c r="P12" s="7" t="n"/>
      <c r="Q12" s="3" t="n"/>
      <c r="R12" s="3" t="n"/>
    </row>
    <row r="13">
      <c r="A13" s="3" t="n"/>
      <c r="B13" s="3" t="n"/>
      <c r="C13" s="4">
        <f>IF(A13="","",IF(L13="",IF(M13="Received","Ready to pay","Hold: conditional missing"),IF(O13="Received",IF(H13="Final","Closed out","Complete"),"Waiting: unconditional")))</f>
        <v/>
      </c>
      <c r="D13" s="5">
        <f>IF(AND(A13&lt;&gt;"",L13&lt;&gt;"",O13&lt;&gt;"Received"),TODAY()-L13,"")</f>
        <v/>
      </c>
      <c r="E13" s="4">
        <f>IF(OR(A13="",J13=""),"",IF(SUMPRODUCT(MAX(($A$3:A12=A13)*($B$3:B12=B13)*($K$3:K12)))=0,"First payment",IF(J13&gt;SUMPRODUCT(MAX(($A$3:A12=A13)*($B$3:B12=B13)*($K$3:K12)))+1,"Gap: "&amp;TEXT(SUMPRODUCT(MAX(($A$3:A12=A13)*($B$3:B12=B13)*($K$3:K12)))+1,"mmm d")&amp;" to "&amp;TEXT(J13-1,"mmm d")&amp;" not covered",IF(J13&lt;=SUMPRODUCT(MAX(($A$3:A12=A13)*($B$3:B12=B13)*($K$3:K12))),"Overlaps an earlier period","OK"))))</f>
        <v/>
      </c>
      <c r="F13" s="3" t="n"/>
      <c r="G13" s="3" t="n"/>
      <c r="H13" s="3" t="n"/>
      <c r="I13" s="6" t="n"/>
      <c r="J13" s="7" t="n"/>
      <c r="K13" s="7" t="n"/>
      <c r="L13" s="7" t="n"/>
      <c r="M13" s="3" t="n"/>
      <c r="N13" s="7" t="n"/>
      <c r="O13" s="3" t="n"/>
      <c r="P13" s="7" t="n"/>
      <c r="Q13" s="3" t="n"/>
      <c r="R13" s="3" t="n"/>
    </row>
    <row r="14">
      <c r="A14" s="3" t="n"/>
      <c r="B14" s="3" t="n"/>
      <c r="C14" s="4">
        <f>IF(A14="","",IF(L14="",IF(M14="Received","Ready to pay","Hold: conditional missing"),IF(O14="Received",IF(H14="Final","Closed out","Complete"),"Waiting: unconditional")))</f>
        <v/>
      </c>
      <c r="D14" s="5">
        <f>IF(AND(A14&lt;&gt;"",L14&lt;&gt;"",O14&lt;&gt;"Received"),TODAY()-L14,"")</f>
        <v/>
      </c>
      <c r="E14" s="4">
        <f>IF(OR(A14="",J14=""),"",IF(SUMPRODUCT(MAX(($A$3:A13=A14)*($B$3:B13=B14)*($K$3:K13)))=0,"First payment",IF(J14&gt;SUMPRODUCT(MAX(($A$3:A13=A14)*($B$3:B13=B14)*($K$3:K13)))+1,"Gap: "&amp;TEXT(SUMPRODUCT(MAX(($A$3:A13=A14)*($B$3:B13=B14)*($K$3:K13)))+1,"mmm d")&amp;" to "&amp;TEXT(J14-1,"mmm d")&amp;" not covered",IF(J14&lt;=SUMPRODUCT(MAX(($A$3:A13=A14)*($B$3:B13=B14)*($K$3:K13))),"Overlaps an earlier period","OK"))))</f>
        <v/>
      </c>
      <c r="F14" s="3" t="n"/>
      <c r="G14" s="3" t="n"/>
      <c r="H14" s="3" t="n"/>
      <c r="I14" s="6" t="n"/>
      <c r="J14" s="7" t="n"/>
      <c r="K14" s="7" t="n"/>
      <c r="L14" s="7" t="n"/>
      <c r="M14" s="3" t="n"/>
      <c r="N14" s="7" t="n"/>
      <c r="O14" s="3" t="n"/>
      <c r="P14" s="7" t="n"/>
      <c r="Q14" s="3" t="n"/>
      <c r="R14" s="3" t="n"/>
    </row>
    <row r="15">
      <c r="A15" s="3" t="n"/>
      <c r="B15" s="3" t="n"/>
      <c r="C15" s="4">
        <f>IF(A15="","",IF(L15="",IF(M15="Received","Ready to pay","Hold: conditional missing"),IF(O15="Received",IF(H15="Final","Closed out","Complete"),"Waiting: unconditional")))</f>
        <v/>
      </c>
      <c r="D15" s="5">
        <f>IF(AND(A15&lt;&gt;"",L15&lt;&gt;"",O15&lt;&gt;"Received"),TODAY()-L15,"")</f>
        <v/>
      </c>
      <c r="E15" s="4">
        <f>IF(OR(A15="",J15=""),"",IF(SUMPRODUCT(MAX(($A$3:A14=A15)*($B$3:B14=B15)*($K$3:K14)))=0,"First payment",IF(J15&gt;SUMPRODUCT(MAX(($A$3:A14=A15)*($B$3:B14=B15)*($K$3:K14)))+1,"Gap: "&amp;TEXT(SUMPRODUCT(MAX(($A$3:A14=A15)*($B$3:B14=B15)*($K$3:K14)))+1,"mmm d")&amp;" to "&amp;TEXT(J15-1,"mmm d")&amp;" not covered",IF(J15&lt;=SUMPRODUCT(MAX(($A$3:A14=A15)*($B$3:B14=B15)*($K$3:K14))),"Overlaps an earlier period","OK"))))</f>
        <v/>
      </c>
      <c r="F15" s="3" t="n"/>
      <c r="G15" s="3" t="n"/>
      <c r="H15" s="3" t="n"/>
      <c r="I15" s="6" t="n"/>
      <c r="J15" s="7" t="n"/>
      <c r="K15" s="7" t="n"/>
      <c r="L15" s="7" t="n"/>
      <c r="M15" s="3" t="n"/>
      <c r="N15" s="7" t="n"/>
      <c r="O15" s="3" t="n"/>
      <c r="P15" s="7" t="n"/>
      <c r="Q15" s="3" t="n"/>
      <c r="R15" s="3" t="n"/>
    </row>
    <row r="16">
      <c r="A16" s="3" t="n"/>
      <c r="B16" s="3" t="n"/>
      <c r="C16" s="4">
        <f>IF(A16="","",IF(L16="",IF(M16="Received","Ready to pay","Hold: conditional missing"),IF(O16="Received",IF(H16="Final","Closed out","Complete"),"Waiting: unconditional")))</f>
        <v/>
      </c>
      <c r="D16" s="5">
        <f>IF(AND(A16&lt;&gt;"",L16&lt;&gt;"",O16&lt;&gt;"Received"),TODAY()-L16,"")</f>
        <v/>
      </c>
      <c r="E16" s="4">
        <f>IF(OR(A16="",J16=""),"",IF(SUMPRODUCT(MAX(($A$3:A15=A16)*($B$3:B15=B16)*($K$3:K15)))=0,"First payment",IF(J16&gt;SUMPRODUCT(MAX(($A$3:A15=A16)*($B$3:B15=B16)*($K$3:K15)))+1,"Gap: "&amp;TEXT(SUMPRODUCT(MAX(($A$3:A15=A16)*($B$3:B15=B16)*($K$3:K15)))+1,"mmm d")&amp;" to "&amp;TEXT(J16-1,"mmm d")&amp;" not covered",IF(J16&lt;=SUMPRODUCT(MAX(($A$3:A15=A16)*($B$3:B15=B16)*($K$3:K15))),"Overlaps an earlier period","OK"))))</f>
        <v/>
      </c>
      <c r="F16" s="3" t="n"/>
      <c r="G16" s="3" t="n"/>
      <c r="H16" s="3" t="n"/>
      <c r="I16" s="6" t="n"/>
      <c r="J16" s="7" t="n"/>
      <c r="K16" s="7" t="n"/>
      <c r="L16" s="7" t="n"/>
      <c r="M16" s="3" t="n"/>
      <c r="N16" s="7" t="n"/>
      <c r="O16" s="3" t="n"/>
      <c r="P16" s="7" t="n"/>
      <c r="Q16" s="3" t="n"/>
      <c r="R16" s="3" t="n"/>
    </row>
    <row r="17">
      <c r="A17" s="3" t="n"/>
      <c r="B17" s="3" t="n"/>
      <c r="C17" s="4">
        <f>IF(A17="","",IF(L17="",IF(M17="Received","Ready to pay","Hold: conditional missing"),IF(O17="Received",IF(H17="Final","Closed out","Complete"),"Waiting: unconditional")))</f>
        <v/>
      </c>
      <c r="D17" s="5">
        <f>IF(AND(A17&lt;&gt;"",L17&lt;&gt;"",O17&lt;&gt;"Received"),TODAY()-L17,"")</f>
        <v/>
      </c>
      <c r="E17" s="4">
        <f>IF(OR(A17="",J17=""),"",IF(SUMPRODUCT(MAX(($A$3:A16=A17)*($B$3:B16=B17)*($K$3:K16)))=0,"First payment",IF(J17&gt;SUMPRODUCT(MAX(($A$3:A16=A17)*($B$3:B16=B17)*($K$3:K16)))+1,"Gap: "&amp;TEXT(SUMPRODUCT(MAX(($A$3:A16=A17)*($B$3:B16=B17)*($K$3:K16)))+1,"mmm d")&amp;" to "&amp;TEXT(J17-1,"mmm d")&amp;" not covered",IF(J17&lt;=SUMPRODUCT(MAX(($A$3:A16=A17)*($B$3:B16=B17)*($K$3:K16))),"Overlaps an earlier period","OK"))))</f>
        <v/>
      </c>
      <c r="F17" s="3" t="n"/>
      <c r="G17" s="3" t="n"/>
      <c r="H17" s="3" t="n"/>
      <c r="I17" s="6" t="n"/>
      <c r="J17" s="7" t="n"/>
      <c r="K17" s="7" t="n"/>
      <c r="L17" s="7" t="n"/>
      <c r="M17" s="3" t="n"/>
      <c r="N17" s="7" t="n"/>
      <c r="O17" s="3" t="n"/>
      <c r="P17" s="7" t="n"/>
      <c r="Q17" s="3" t="n"/>
      <c r="R17" s="3" t="n"/>
    </row>
    <row r="18">
      <c r="A18" s="3" t="n"/>
      <c r="B18" s="3" t="n"/>
      <c r="C18" s="4">
        <f>IF(A18="","",IF(L18="",IF(M18="Received","Ready to pay","Hold: conditional missing"),IF(O18="Received",IF(H18="Final","Closed out","Complete"),"Waiting: unconditional")))</f>
        <v/>
      </c>
      <c r="D18" s="5">
        <f>IF(AND(A18&lt;&gt;"",L18&lt;&gt;"",O18&lt;&gt;"Received"),TODAY()-L18,"")</f>
        <v/>
      </c>
      <c r="E18" s="4">
        <f>IF(OR(A18="",J18=""),"",IF(SUMPRODUCT(MAX(($A$3:A17=A18)*($B$3:B17=B18)*($K$3:K17)))=0,"First payment",IF(J18&gt;SUMPRODUCT(MAX(($A$3:A17=A18)*($B$3:B17=B18)*($K$3:K17)))+1,"Gap: "&amp;TEXT(SUMPRODUCT(MAX(($A$3:A17=A18)*($B$3:B17=B18)*($K$3:K17)))+1,"mmm d")&amp;" to "&amp;TEXT(J18-1,"mmm d")&amp;" not covered",IF(J18&lt;=SUMPRODUCT(MAX(($A$3:A17=A18)*($B$3:B17=B18)*($K$3:K17))),"Overlaps an earlier period","OK"))))</f>
        <v/>
      </c>
      <c r="F18" s="3" t="n"/>
      <c r="G18" s="3" t="n"/>
      <c r="H18" s="3" t="n"/>
      <c r="I18" s="6" t="n"/>
      <c r="J18" s="7" t="n"/>
      <c r="K18" s="7" t="n"/>
      <c r="L18" s="7" t="n"/>
      <c r="M18" s="3" t="n"/>
      <c r="N18" s="7" t="n"/>
      <c r="O18" s="3" t="n"/>
      <c r="P18" s="7" t="n"/>
      <c r="Q18" s="3" t="n"/>
      <c r="R18" s="3" t="n"/>
    </row>
    <row r="19">
      <c r="A19" s="3" t="n"/>
      <c r="B19" s="3" t="n"/>
      <c r="C19" s="4">
        <f>IF(A19="","",IF(L19="",IF(M19="Received","Ready to pay","Hold: conditional missing"),IF(O19="Received",IF(H19="Final","Closed out","Complete"),"Waiting: unconditional")))</f>
        <v/>
      </c>
      <c r="D19" s="5">
        <f>IF(AND(A19&lt;&gt;"",L19&lt;&gt;"",O19&lt;&gt;"Received"),TODAY()-L19,"")</f>
        <v/>
      </c>
      <c r="E19" s="4">
        <f>IF(OR(A19="",J19=""),"",IF(SUMPRODUCT(MAX(($A$3:A18=A19)*($B$3:B18=B19)*($K$3:K18)))=0,"First payment",IF(J19&gt;SUMPRODUCT(MAX(($A$3:A18=A19)*($B$3:B18=B19)*($K$3:K18)))+1,"Gap: "&amp;TEXT(SUMPRODUCT(MAX(($A$3:A18=A19)*($B$3:B18=B19)*($K$3:K18)))+1,"mmm d")&amp;" to "&amp;TEXT(J19-1,"mmm d")&amp;" not covered",IF(J19&lt;=SUMPRODUCT(MAX(($A$3:A18=A19)*($B$3:B18=B19)*($K$3:K18))),"Overlaps an earlier period","OK"))))</f>
        <v/>
      </c>
      <c r="F19" s="3" t="n"/>
      <c r="G19" s="3" t="n"/>
      <c r="H19" s="3" t="n"/>
      <c r="I19" s="6" t="n"/>
      <c r="J19" s="7" t="n"/>
      <c r="K19" s="7" t="n"/>
      <c r="L19" s="7" t="n"/>
      <c r="M19" s="3" t="n"/>
      <c r="N19" s="7" t="n"/>
      <c r="O19" s="3" t="n"/>
      <c r="P19" s="7" t="n"/>
      <c r="Q19" s="3" t="n"/>
      <c r="R19" s="3" t="n"/>
    </row>
    <row r="20">
      <c r="A20" s="3" t="n"/>
      <c r="B20" s="3" t="n"/>
      <c r="C20" s="4">
        <f>IF(A20="","",IF(L20="",IF(M20="Received","Ready to pay","Hold: conditional missing"),IF(O20="Received",IF(H20="Final","Closed out","Complete"),"Waiting: unconditional")))</f>
        <v/>
      </c>
      <c r="D20" s="5">
        <f>IF(AND(A20&lt;&gt;"",L20&lt;&gt;"",O20&lt;&gt;"Received"),TODAY()-L20,"")</f>
        <v/>
      </c>
      <c r="E20" s="4">
        <f>IF(OR(A20="",J20=""),"",IF(SUMPRODUCT(MAX(($A$3:A19=A20)*($B$3:B19=B20)*($K$3:K19)))=0,"First payment",IF(J20&gt;SUMPRODUCT(MAX(($A$3:A19=A20)*($B$3:B19=B20)*($K$3:K19)))+1,"Gap: "&amp;TEXT(SUMPRODUCT(MAX(($A$3:A19=A20)*($B$3:B19=B20)*($K$3:K19)))+1,"mmm d")&amp;" to "&amp;TEXT(J20-1,"mmm d")&amp;" not covered",IF(J20&lt;=SUMPRODUCT(MAX(($A$3:A19=A20)*($B$3:B19=B20)*($K$3:K19))),"Overlaps an earlier period","OK"))))</f>
        <v/>
      </c>
      <c r="F20" s="3" t="n"/>
      <c r="G20" s="3" t="n"/>
      <c r="H20" s="3" t="n"/>
      <c r="I20" s="6" t="n"/>
      <c r="J20" s="7" t="n"/>
      <c r="K20" s="7" t="n"/>
      <c r="L20" s="7" t="n"/>
      <c r="M20" s="3" t="n"/>
      <c r="N20" s="7" t="n"/>
      <c r="O20" s="3" t="n"/>
      <c r="P20" s="7" t="n"/>
      <c r="Q20" s="3" t="n"/>
      <c r="R20" s="3" t="n"/>
    </row>
    <row r="21">
      <c r="A21" s="3" t="n"/>
      <c r="B21" s="3" t="n"/>
      <c r="C21" s="4">
        <f>IF(A21="","",IF(L21="",IF(M21="Received","Ready to pay","Hold: conditional missing"),IF(O21="Received",IF(H21="Final","Closed out","Complete"),"Waiting: unconditional")))</f>
        <v/>
      </c>
      <c r="D21" s="5">
        <f>IF(AND(A21&lt;&gt;"",L21&lt;&gt;"",O21&lt;&gt;"Received"),TODAY()-L21,"")</f>
        <v/>
      </c>
      <c r="E21" s="4">
        <f>IF(OR(A21="",J21=""),"",IF(SUMPRODUCT(MAX(($A$3:A20=A21)*($B$3:B20=B21)*($K$3:K20)))=0,"First payment",IF(J21&gt;SUMPRODUCT(MAX(($A$3:A20=A21)*($B$3:B20=B21)*($K$3:K20)))+1,"Gap: "&amp;TEXT(SUMPRODUCT(MAX(($A$3:A20=A21)*($B$3:B20=B21)*($K$3:K20)))+1,"mmm d")&amp;" to "&amp;TEXT(J21-1,"mmm d")&amp;" not covered",IF(J21&lt;=SUMPRODUCT(MAX(($A$3:A20=A21)*($B$3:B20=B21)*($K$3:K20))),"Overlaps an earlier period","OK"))))</f>
        <v/>
      </c>
      <c r="F21" s="3" t="n"/>
      <c r="G21" s="3" t="n"/>
      <c r="H21" s="3" t="n"/>
      <c r="I21" s="6" t="n"/>
      <c r="J21" s="7" t="n"/>
      <c r="K21" s="7" t="n"/>
      <c r="L21" s="7" t="n"/>
      <c r="M21" s="3" t="n"/>
      <c r="N21" s="7" t="n"/>
      <c r="O21" s="3" t="n"/>
      <c r="P21" s="7" t="n"/>
      <c r="Q21" s="3" t="n"/>
      <c r="R21" s="3" t="n"/>
    </row>
    <row r="22">
      <c r="A22" s="3" t="n"/>
      <c r="B22" s="3" t="n"/>
      <c r="C22" s="4">
        <f>IF(A22="","",IF(L22="",IF(M22="Received","Ready to pay","Hold: conditional missing"),IF(O22="Received",IF(H22="Final","Closed out","Complete"),"Waiting: unconditional")))</f>
        <v/>
      </c>
      <c r="D22" s="5">
        <f>IF(AND(A22&lt;&gt;"",L22&lt;&gt;"",O22&lt;&gt;"Received"),TODAY()-L22,"")</f>
        <v/>
      </c>
      <c r="E22" s="4">
        <f>IF(OR(A22="",J22=""),"",IF(SUMPRODUCT(MAX(($A$3:A21=A22)*($B$3:B21=B22)*($K$3:K21)))=0,"First payment",IF(J22&gt;SUMPRODUCT(MAX(($A$3:A21=A22)*($B$3:B21=B22)*($K$3:K21)))+1,"Gap: "&amp;TEXT(SUMPRODUCT(MAX(($A$3:A21=A22)*($B$3:B21=B22)*($K$3:K21)))+1,"mmm d")&amp;" to "&amp;TEXT(J22-1,"mmm d")&amp;" not covered",IF(J22&lt;=SUMPRODUCT(MAX(($A$3:A21=A22)*($B$3:B21=B22)*($K$3:K21))),"Overlaps an earlier period","OK"))))</f>
        <v/>
      </c>
      <c r="F22" s="3" t="n"/>
      <c r="G22" s="3" t="n"/>
      <c r="H22" s="3" t="n"/>
      <c r="I22" s="6" t="n"/>
      <c r="J22" s="7" t="n"/>
      <c r="K22" s="7" t="n"/>
      <c r="L22" s="7" t="n"/>
      <c r="M22" s="3" t="n"/>
      <c r="N22" s="7" t="n"/>
      <c r="O22" s="3" t="n"/>
      <c r="P22" s="7" t="n"/>
      <c r="Q22" s="3" t="n"/>
      <c r="R22" s="3" t="n"/>
    </row>
    <row r="23">
      <c r="A23" s="3" t="n"/>
      <c r="B23" s="3" t="n"/>
      <c r="C23" s="4">
        <f>IF(A23="","",IF(L23="",IF(M23="Received","Ready to pay","Hold: conditional missing"),IF(O23="Received",IF(H23="Final","Closed out","Complete"),"Waiting: unconditional")))</f>
        <v/>
      </c>
      <c r="D23" s="5">
        <f>IF(AND(A23&lt;&gt;"",L23&lt;&gt;"",O23&lt;&gt;"Received"),TODAY()-L23,"")</f>
        <v/>
      </c>
      <c r="E23" s="4">
        <f>IF(OR(A23="",J23=""),"",IF(SUMPRODUCT(MAX(($A$3:A22=A23)*($B$3:B22=B23)*($K$3:K22)))=0,"First payment",IF(J23&gt;SUMPRODUCT(MAX(($A$3:A22=A23)*($B$3:B22=B23)*($K$3:K22)))+1,"Gap: "&amp;TEXT(SUMPRODUCT(MAX(($A$3:A22=A23)*($B$3:B22=B23)*($K$3:K22)))+1,"mmm d")&amp;" to "&amp;TEXT(J23-1,"mmm d")&amp;" not covered",IF(J23&lt;=SUMPRODUCT(MAX(($A$3:A22=A23)*($B$3:B22=B23)*($K$3:K22))),"Overlaps an earlier period","OK"))))</f>
        <v/>
      </c>
      <c r="F23" s="3" t="n"/>
      <c r="G23" s="3" t="n"/>
      <c r="H23" s="3" t="n"/>
      <c r="I23" s="6" t="n"/>
      <c r="J23" s="7" t="n"/>
      <c r="K23" s="7" t="n"/>
      <c r="L23" s="7" t="n"/>
      <c r="M23" s="3" t="n"/>
      <c r="N23" s="7" t="n"/>
      <c r="O23" s="3" t="n"/>
      <c r="P23" s="7" t="n"/>
      <c r="Q23" s="3" t="n"/>
      <c r="R23" s="3" t="n"/>
    </row>
    <row r="24">
      <c r="A24" s="3" t="n"/>
      <c r="B24" s="3" t="n"/>
      <c r="C24" s="4">
        <f>IF(A24="","",IF(L24="",IF(M24="Received","Ready to pay","Hold: conditional missing"),IF(O24="Received",IF(H24="Final","Closed out","Complete"),"Waiting: unconditional")))</f>
        <v/>
      </c>
      <c r="D24" s="5">
        <f>IF(AND(A24&lt;&gt;"",L24&lt;&gt;"",O24&lt;&gt;"Received"),TODAY()-L24,"")</f>
        <v/>
      </c>
      <c r="E24" s="4">
        <f>IF(OR(A24="",J24=""),"",IF(SUMPRODUCT(MAX(($A$3:A23=A24)*($B$3:B23=B24)*($K$3:K23)))=0,"First payment",IF(J24&gt;SUMPRODUCT(MAX(($A$3:A23=A24)*($B$3:B23=B24)*($K$3:K23)))+1,"Gap: "&amp;TEXT(SUMPRODUCT(MAX(($A$3:A23=A24)*($B$3:B23=B24)*($K$3:K23)))+1,"mmm d")&amp;" to "&amp;TEXT(J24-1,"mmm d")&amp;" not covered",IF(J24&lt;=SUMPRODUCT(MAX(($A$3:A23=A24)*($B$3:B23=B24)*($K$3:K23))),"Overlaps an earlier period","OK"))))</f>
        <v/>
      </c>
      <c r="F24" s="3" t="n"/>
      <c r="G24" s="3" t="n"/>
      <c r="H24" s="3" t="n"/>
      <c r="I24" s="6" t="n"/>
      <c r="J24" s="7" t="n"/>
      <c r="K24" s="7" t="n"/>
      <c r="L24" s="7" t="n"/>
      <c r="M24" s="3" t="n"/>
      <c r="N24" s="7" t="n"/>
      <c r="O24" s="3" t="n"/>
      <c r="P24" s="7" t="n"/>
      <c r="Q24" s="3" t="n"/>
      <c r="R24" s="3" t="n"/>
    </row>
    <row r="25">
      <c r="A25" s="3" t="n"/>
      <c r="B25" s="3" t="n"/>
      <c r="C25" s="4">
        <f>IF(A25="","",IF(L25="",IF(M25="Received","Ready to pay","Hold: conditional missing"),IF(O25="Received",IF(H25="Final","Closed out","Complete"),"Waiting: unconditional")))</f>
        <v/>
      </c>
      <c r="D25" s="5">
        <f>IF(AND(A25&lt;&gt;"",L25&lt;&gt;"",O25&lt;&gt;"Received"),TODAY()-L25,"")</f>
        <v/>
      </c>
      <c r="E25" s="4">
        <f>IF(OR(A25="",J25=""),"",IF(SUMPRODUCT(MAX(($A$3:A24=A25)*($B$3:B24=B25)*($K$3:K24)))=0,"First payment",IF(J25&gt;SUMPRODUCT(MAX(($A$3:A24=A25)*($B$3:B24=B25)*($K$3:K24)))+1,"Gap: "&amp;TEXT(SUMPRODUCT(MAX(($A$3:A24=A25)*($B$3:B24=B25)*($K$3:K24)))+1,"mmm d")&amp;" to "&amp;TEXT(J25-1,"mmm d")&amp;" not covered",IF(J25&lt;=SUMPRODUCT(MAX(($A$3:A24=A25)*($B$3:B24=B25)*($K$3:K24))),"Overlaps an earlier period","OK"))))</f>
        <v/>
      </c>
      <c r="F25" s="3" t="n"/>
      <c r="G25" s="3" t="n"/>
      <c r="H25" s="3" t="n"/>
      <c r="I25" s="6" t="n"/>
      <c r="J25" s="7" t="n"/>
      <c r="K25" s="7" t="n"/>
      <c r="L25" s="7" t="n"/>
      <c r="M25" s="3" t="n"/>
      <c r="N25" s="7" t="n"/>
      <c r="O25" s="3" t="n"/>
      <c r="P25" s="7" t="n"/>
      <c r="Q25" s="3" t="n"/>
      <c r="R25" s="3" t="n"/>
    </row>
    <row r="26">
      <c r="A26" s="3" t="n"/>
      <c r="B26" s="3" t="n"/>
      <c r="C26" s="4">
        <f>IF(A26="","",IF(L26="",IF(M26="Received","Ready to pay","Hold: conditional missing"),IF(O26="Received",IF(H26="Final","Closed out","Complete"),"Waiting: unconditional")))</f>
        <v/>
      </c>
      <c r="D26" s="5">
        <f>IF(AND(A26&lt;&gt;"",L26&lt;&gt;"",O26&lt;&gt;"Received"),TODAY()-L26,"")</f>
        <v/>
      </c>
      <c r="E26" s="4">
        <f>IF(OR(A26="",J26=""),"",IF(SUMPRODUCT(MAX(($A$3:A25=A26)*($B$3:B25=B26)*($K$3:K25)))=0,"First payment",IF(J26&gt;SUMPRODUCT(MAX(($A$3:A25=A26)*($B$3:B25=B26)*($K$3:K25)))+1,"Gap: "&amp;TEXT(SUMPRODUCT(MAX(($A$3:A25=A26)*($B$3:B25=B26)*($K$3:K25)))+1,"mmm d")&amp;" to "&amp;TEXT(J26-1,"mmm d")&amp;" not covered",IF(J26&lt;=SUMPRODUCT(MAX(($A$3:A25=A26)*($B$3:B25=B26)*($K$3:K25))),"Overlaps an earlier period","OK"))))</f>
        <v/>
      </c>
      <c r="F26" s="3" t="n"/>
      <c r="G26" s="3" t="n"/>
      <c r="H26" s="3" t="n"/>
      <c r="I26" s="6" t="n"/>
      <c r="J26" s="7" t="n"/>
      <c r="K26" s="7" t="n"/>
      <c r="L26" s="7" t="n"/>
      <c r="M26" s="3" t="n"/>
      <c r="N26" s="7" t="n"/>
      <c r="O26" s="3" t="n"/>
      <c r="P26" s="7" t="n"/>
      <c r="Q26" s="3" t="n"/>
      <c r="R26" s="3" t="n"/>
    </row>
    <row r="27">
      <c r="A27" s="3" t="n"/>
      <c r="B27" s="3" t="n"/>
      <c r="C27" s="4">
        <f>IF(A27="","",IF(L27="",IF(M27="Received","Ready to pay","Hold: conditional missing"),IF(O27="Received",IF(H27="Final","Closed out","Complete"),"Waiting: unconditional")))</f>
        <v/>
      </c>
      <c r="D27" s="5">
        <f>IF(AND(A27&lt;&gt;"",L27&lt;&gt;"",O27&lt;&gt;"Received"),TODAY()-L27,"")</f>
        <v/>
      </c>
      <c r="E27" s="4">
        <f>IF(OR(A27="",J27=""),"",IF(SUMPRODUCT(MAX(($A$3:A26=A27)*($B$3:B26=B27)*($K$3:K26)))=0,"First payment",IF(J27&gt;SUMPRODUCT(MAX(($A$3:A26=A27)*($B$3:B26=B27)*($K$3:K26)))+1,"Gap: "&amp;TEXT(SUMPRODUCT(MAX(($A$3:A26=A27)*($B$3:B26=B27)*($K$3:K26)))+1,"mmm d")&amp;" to "&amp;TEXT(J27-1,"mmm d")&amp;" not covered",IF(J27&lt;=SUMPRODUCT(MAX(($A$3:A26=A27)*($B$3:B26=B27)*($K$3:K26))),"Overlaps an earlier period","OK"))))</f>
        <v/>
      </c>
      <c r="F27" s="3" t="n"/>
      <c r="G27" s="3" t="n"/>
      <c r="H27" s="3" t="n"/>
      <c r="I27" s="6" t="n"/>
      <c r="J27" s="7" t="n"/>
      <c r="K27" s="7" t="n"/>
      <c r="L27" s="7" t="n"/>
      <c r="M27" s="3" t="n"/>
      <c r="N27" s="7" t="n"/>
      <c r="O27" s="3" t="n"/>
      <c r="P27" s="7" t="n"/>
      <c r="Q27" s="3" t="n"/>
      <c r="R27" s="3" t="n"/>
    </row>
    <row r="28">
      <c r="A28" s="3" t="n"/>
      <c r="B28" s="3" t="n"/>
      <c r="C28" s="4">
        <f>IF(A28="","",IF(L28="",IF(M28="Received","Ready to pay","Hold: conditional missing"),IF(O28="Received",IF(H28="Final","Closed out","Complete"),"Waiting: unconditional")))</f>
        <v/>
      </c>
      <c r="D28" s="5">
        <f>IF(AND(A28&lt;&gt;"",L28&lt;&gt;"",O28&lt;&gt;"Received"),TODAY()-L28,"")</f>
        <v/>
      </c>
      <c r="E28" s="4">
        <f>IF(OR(A28="",J28=""),"",IF(SUMPRODUCT(MAX(($A$3:A27=A28)*($B$3:B27=B28)*($K$3:K27)))=0,"First payment",IF(J28&gt;SUMPRODUCT(MAX(($A$3:A27=A28)*($B$3:B27=B28)*($K$3:K27)))+1,"Gap: "&amp;TEXT(SUMPRODUCT(MAX(($A$3:A27=A28)*($B$3:B27=B28)*($K$3:K27)))+1,"mmm d")&amp;" to "&amp;TEXT(J28-1,"mmm d")&amp;" not covered",IF(J28&lt;=SUMPRODUCT(MAX(($A$3:A27=A28)*($B$3:B27=B28)*($K$3:K27))),"Overlaps an earlier period","OK"))))</f>
        <v/>
      </c>
      <c r="F28" s="3" t="n"/>
      <c r="G28" s="3" t="n"/>
      <c r="H28" s="3" t="n"/>
      <c r="I28" s="6" t="n"/>
      <c r="J28" s="7" t="n"/>
      <c r="K28" s="7" t="n"/>
      <c r="L28" s="7" t="n"/>
      <c r="M28" s="3" t="n"/>
      <c r="N28" s="7" t="n"/>
      <c r="O28" s="3" t="n"/>
      <c r="P28" s="7" t="n"/>
      <c r="Q28" s="3" t="n"/>
      <c r="R28" s="3" t="n"/>
    </row>
    <row r="29">
      <c r="A29" s="3" t="n"/>
      <c r="B29" s="3" t="n"/>
      <c r="C29" s="4">
        <f>IF(A29="","",IF(L29="",IF(M29="Received","Ready to pay","Hold: conditional missing"),IF(O29="Received",IF(H29="Final","Closed out","Complete"),"Waiting: unconditional")))</f>
        <v/>
      </c>
      <c r="D29" s="5">
        <f>IF(AND(A29&lt;&gt;"",L29&lt;&gt;"",O29&lt;&gt;"Received"),TODAY()-L29,"")</f>
        <v/>
      </c>
      <c r="E29" s="4">
        <f>IF(OR(A29="",J29=""),"",IF(SUMPRODUCT(MAX(($A$3:A28=A29)*($B$3:B28=B29)*($K$3:K28)))=0,"First payment",IF(J29&gt;SUMPRODUCT(MAX(($A$3:A28=A29)*($B$3:B28=B29)*($K$3:K28)))+1,"Gap: "&amp;TEXT(SUMPRODUCT(MAX(($A$3:A28=A29)*($B$3:B28=B29)*($K$3:K28)))+1,"mmm d")&amp;" to "&amp;TEXT(J29-1,"mmm d")&amp;" not covered",IF(J29&lt;=SUMPRODUCT(MAX(($A$3:A28=A29)*($B$3:B28=B29)*($K$3:K28))),"Overlaps an earlier period","OK"))))</f>
        <v/>
      </c>
      <c r="F29" s="3" t="n"/>
      <c r="G29" s="3" t="n"/>
      <c r="H29" s="3" t="n"/>
      <c r="I29" s="6" t="n"/>
      <c r="J29" s="7" t="n"/>
      <c r="K29" s="7" t="n"/>
      <c r="L29" s="7" t="n"/>
      <c r="M29" s="3" t="n"/>
      <c r="N29" s="7" t="n"/>
      <c r="O29" s="3" t="n"/>
      <c r="P29" s="7" t="n"/>
      <c r="Q29" s="3" t="n"/>
      <c r="R29" s="3" t="n"/>
    </row>
    <row r="30">
      <c r="A30" s="3" t="n"/>
      <c r="B30" s="3" t="n"/>
      <c r="C30" s="4">
        <f>IF(A30="","",IF(L30="",IF(M30="Received","Ready to pay","Hold: conditional missing"),IF(O30="Received",IF(H30="Final","Closed out","Complete"),"Waiting: unconditional")))</f>
        <v/>
      </c>
      <c r="D30" s="5">
        <f>IF(AND(A30&lt;&gt;"",L30&lt;&gt;"",O30&lt;&gt;"Received"),TODAY()-L30,"")</f>
        <v/>
      </c>
      <c r="E30" s="4">
        <f>IF(OR(A30="",J30=""),"",IF(SUMPRODUCT(MAX(($A$3:A29=A30)*($B$3:B29=B30)*($K$3:K29)))=0,"First payment",IF(J30&gt;SUMPRODUCT(MAX(($A$3:A29=A30)*($B$3:B29=B30)*($K$3:K29)))+1,"Gap: "&amp;TEXT(SUMPRODUCT(MAX(($A$3:A29=A30)*($B$3:B29=B30)*($K$3:K29)))+1,"mmm d")&amp;" to "&amp;TEXT(J30-1,"mmm d")&amp;" not covered",IF(J30&lt;=SUMPRODUCT(MAX(($A$3:A29=A30)*($B$3:B29=B30)*($K$3:K29))),"Overlaps an earlier period","OK"))))</f>
        <v/>
      </c>
      <c r="F30" s="3" t="n"/>
      <c r="G30" s="3" t="n"/>
      <c r="H30" s="3" t="n"/>
      <c r="I30" s="6" t="n"/>
      <c r="J30" s="7" t="n"/>
      <c r="K30" s="7" t="n"/>
      <c r="L30" s="7" t="n"/>
      <c r="M30" s="3" t="n"/>
      <c r="N30" s="7" t="n"/>
      <c r="O30" s="3" t="n"/>
      <c r="P30" s="7" t="n"/>
      <c r="Q30" s="3" t="n"/>
      <c r="R30" s="3" t="n"/>
    </row>
    <row r="31">
      <c r="A31" s="3" t="n"/>
      <c r="B31" s="3" t="n"/>
      <c r="C31" s="4">
        <f>IF(A31="","",IF(L31="",IF(M31="Received","Ready to pay","Hold: conditional missing"),IF(O31="Received",IF(H31="Final","Closed out","Complete"),"Waiting: unconditional")))</f>
        <v/>
      </c>
      <c r="D31" s="5">
        <f>IF(AND(A31&lt;&gt;"",L31&lt;&gt;"",O31&lt;&gt;"Received"),TODAY()-L31,"")</f>
        <v/>
      </c>
      <c r="E31" s="4">
        <f>IF(OR(A31="",J31=""),"",IF(SUMPRODUCT(MAX(($A$3:A30=A31)*($B$3:B30=B31)*($K$3:K30)))=0,"First payment",IF(J31&gt;SUMPRODUCT(MAX(($A$3:A30=A31)*($B$3:B30=B31)*($K$3:K30)))+1,"Gap: "&amp;TEXT(SUMPRODUCT(MAX(($A$3:A30=A31)*($B$3:B30=B31)*($K$3:K30)))+1,"mmm d")&amp;" to "&amp;TEXT(J31-1,"mmm d")&amp;" not covered",IF(J31&lt;=SUMPRODUCT(MAX(($A$3:A30=A31)*($B$3:B30=B31)*($K$3:K30))),"Overlaps an earlier period","OK"))))</f>
        <v/>
      </c>
      <c r="F31" s="3" t="n"/>
      <c r="G31" s="3" t="n"/>
      <c r="H31" s="3" t="n"/>
      <c r="I31" s="6" t="n"/>
      <c r="J31" s="7" t="n"/>
      <c r="K31" s="7" t="n"/>
      <c r="L31" s="7" t="n"/>
      <c r="M31" s="3" t="n"/>
      <c r="N31" s="7" t="n"/>
      <c r="O31" s="3" t="n"/>
      <c r="P31" s="7" t="n"/>
      <c r="Q31" s="3" t="n"/>
      <c r="R31" s="3" t="n"/>
    </row>
    <row r="32">
      <c r="A32" s="3" t="n"/>
      <c r="B32" s="3" t="n"/>
      <c r="C32" s="4">
        <f>IF(A32="","",IF(L32="",IF(M32="Received","Ready to pay","Hold: conditional missing"),IF(O32="Received",IF(H32="Final","Closed out","Complete"),"Waiting: unconditional")))</f>
        <v/>
      </c>
      <c r="D32" s="5">
        <f>IF(AND(A32&lt;&gt;"",L32&lt;&gt;"",O32&lt;&gt;"Received"),TODAY()-L32,"")</f>
        <v/>
      </c>
      <c r="E32" s="4">
        <f>IF(OR(A32="",J32=""),"",IF(SUMPRODUCT(MAX(($A$3:A31=A32)*($B$3:B31=B32)*($K$3:K31)))=0,"First payment",IF(J32&gt;SUMPRODUCT(MAX(($A$3:A31=A32)*($B$3:B31=B32)*($K$3:K31)))+1,"Gap: "&amp;TEXT(SUMPRODUCT(MAX(($A$3:A31=A32)*($B$3:B31=B32)*($K$3:K31)))+1,"mmm d")&amp;" to "&amp;TEXT(J32-1,"mmm d")&amp;" not covered",IF(J32&lt;=SUMPRODUCT(MAX(($A$3:A31=A32)*($B$3:B31=B32)*($K$3:K31))),"Overlaps an earlier period","OK"))))</f>
        <v/>
      </c>
      <c r="F32" s="3" t="n"/>
      <c r="G32" s="3" t="n"/>
      <c r="H32" s="3" t="n"/>
      <c r="I32" s="6" t="n"/>
      <c r="J32" s="7" t="n"/>
      <c r="K32" s="7" t="n"/>
      <c r="L32" s="7" t="n"/>
      <c r="M32" s="3" t="n"/>
      <c r="N32" s="7" t="n"/>
      <c r="O32" s="3" t="n"/>
      <c r="P32" s="7" t="n"/>
      <c r="Q32" s="3" t="n"/>
      <c r="R32" s="3" t="n"/>
    </row>
    <row r="33">
      <c r="A33" s="3" t="n"/>
      <c r="B33" s="3" t="n"/>
      <c r="C33" s="4">
        <f>IF(A33="","",IF(L33="",IF(M33="Received","Ready to pay","Hold: conditional missing"),IF(O33="Received",IF(H33="Final","Closed out","Complete"),"Waiting: unconditional")))</f>
        <v/>
      </c>
      <c r="D33" s="5">
        <f>IF(AND(A33&lt;&gt;"",L33&lt;&gt;"",O33&lt;&gt;"Received"),TODAY()-L33,"")</f>
        <v/>
      </c>
      <c r="E33" s="4">
        <f>IF(OR(A33="",J33=""),"",IF(SUMPRODUCT(MAX(($A$3:A32=A33)*($B$3:B32=B33)*($K$3:K32)))=0,"First payment",IF(J33&gt;SUMPRODUCT(MAX(($A$3:A32=A33)*($B$3:B32=B33)*($K$3:K32)))+1,"Gap: "&amp;TEXT(SUMPRODUCT(MAX(($A$3:A32=A33)*($B$3:B32=B33)*($K$3:K32)))+1,"mmm d")&amp;" to "&amp;TEXT(J33-1,"mmm d")&amp;" not covered",IF(J33&lt;=SUMPRODUCT(MAX(($A$3:A32=A33)*($B$3:B32=B33)*($K$3:K32))),"Overlaps an earlier period","OK"))))</f>
        <v/>
      </c>
      <c r="F33" s="3" t="n"/>
      <c r="G33" s="3" t="n"/>
      <c r="H33" s="3" t="n"/>
      <c r="I33" s="6" t="n"/>
      <c r="J33" s="7" t="n"/>
      <c r="K33" s="7" t="n"/>
      <c r="L33" s="7" t="n"/>
      <c r="M33" s="3" t="n"/>
      <c r="N33" s="7" t="n"/>
      <c r="O33" s="3" t="n"/>
      <c r="P33" s="7" t="n"/>
      <c r="Q33" s="3" t="n"/>
      <c r="R33" s="3" t="n"/>
    </row>
    <row r="34">
      <c r="A34" s="3" t="n"/>
      <c r="B34" s="3" t="n"/>
      <c r="C34" s="4">
        <f>IF(A34="","",IF(L34="",IF(M34="Received","Ready to pay","Hold: conditional missing"),IF(O34="Received",IF(H34="Final","Closed out","Complete"),"Waiting: unconditional")))</f>
        <v/>
      </c>
      <c r="D34" s="5">
        <f>IF(AND(A34&lt;&gt;"",L34&lt;&gt;"",O34&lt;&gt;"Received"),TODAY()-L34,"")</f>
        <v/>
      </c>
      <c r="E34" s="4">
        <f>IF(OR(A34="",J34=""),"",IF(SUMPRODUCT(MAX(($A$3:A33=A34)*($B$3:B33=B34)*($K$3:K33)))=0,"First payment",IF(J34&gt;SUMPRODUCT(MAX(($A$3:A33=A34)*($B$3:B33=B34)*($K$3:K33)))+1,"Gap: "&amp;TEXT(SUMPRODUCT(MAX(($A$3:A33=A34)*($B$3:B33=B34)*($K$3:K33)))+1,"mmm d")&amp;" to "&amp;TEXT(J34-1,"mmm d")&amp;" not covered",IF(J34&lt;=SUMPRODUCT(MAX(($A$3:A33=A34)*($B$3:B33=B34)*($K$3:K33))),"Overlaps an earlier period","OK"))))</f>
        <v/>
      </c>
      <c r="F34" s="3" t="n"/>
      <c r="G34" s="3" t="n"/>
      <c r="H34" s="3" t="n"/>
      <c r="I34" s="6" t="n"/>
      <c r="J34" s="7" t="n"/>
      <c r="K34" s="7" t="n"/>
      <c r="L34" s="7" t="n"/>
      <c r="M34" s="3" t="n"/>
      <c r="N34" s="7" t="n"/>
      <c r="O34" s="3" t="n"/>
      <c r="P34" s="7" t="n"/>
      <c r="Q34" s="3" t="n"/>
      <c r="R34" s="3" t="n"/>
    </row>
    <row r="35">
      <c r="A35" s="3" t="n"/>
      <c r="B35" s="3" t="n"/>
      <c r="C35" s="4">
        <f>IF(A35="","",IF(L35="",IF(M35="Received","Ready to pay","Hold: conditional missing"),IF(O35="Received",IF(H35="Final","Closed out","Complete"),"Waiting: unconditional")))</f>
        <v/>
      </c>
      <c r="D35" s="5">
        <f>IF(AND(A35&lt;&gt;"",L35&lt;&gt;"",O35&lt;&gt;"Received"),TODAY()-L35,"")</f>
        <v/>
      </c>
      <c r="E35" s="4">
        <f>IF(OR(A35="",J35=""),"",IF(SUMPRODUCT(MAX(($A$3:A34=A35)*($B$3:B34=B35)*($K$3:K34)))=0,"First payment",IF(J35&gt;SUMPRODUCT(MAX(($A$3:A34=A35)*($B$3:B34=B35)*($K$3:K34)))+1,"Gap: "&amp;TEXT(SUMPRODUCT(MAX(($A$3:A34=A35)*($B$3:B34=B35)*($K$3:K34)))+1,"mmm d")&amp;" to "&amp;TEXT(J35-1,"mmm d")&amp;" not covered",IF(J35&lt;=SUMPRODUCT(MAX(($A$3:A34=A35)*($B$3:B34=B35)*($K$3:K34))),"Overlaps an earlier period","OK"))))</f>
        <v/>
      </c>
      <c r="F35" s="3" t="n"/>
      <c r="G35" s="3" t="n"/>
      <c r="H35" s="3" t="n"/>
      <c r="I35" s="6" t="n"/>
      <c r="J35" s="7" t="n"/>
      <c r="K35" s="7" t="n"/>
      <c r="L35" s="7" t="n"/>
      <c r="M35" s="3" t="n"/>
      <c r="N35" s="7" t="n"/>
      <c r="O35" s="3" t="n"/>
      <c r="P35" s="7" t="n"/>
      <c r="Q35" s="3" t="n"/>
      <c r="R35" s="3" t="n"/>
    </row>
    <row r="36">
      <c r="A36" s="3" t="n"/>
      <c r="B36" s="3" t="n"/>
      <c r="C36" s="4">
        <f>IF(A36="","",IF(L36="",IF(M36="Received","Ready to pay","Hold: conditional missing"),IF(O36="Received",IF(H36="Final","Closed out","Complete"),"Waiting: unconditional")))</f>
        <v/>
      </c>
      <c r="D36" s="5">
        <f>IF(AND(A36&lt;&gt;"",L36&lt;&gt;"",O36&lt;&gt;"Received"),TODAY()-L36,"")</f>
        <v/>
      </c>
      <c r="E36" s="4">
        <f>IF(OR(A36="",J36=""),"",IF(SUMPRODUCT(MAX(($A$3:A35=A36)*($B$3:B35=B36)*($K$3:K35)))=0,"First payment",IF(J36&gt;SUMPRODUCT(MAX(($A$3:A35=A36)*($B$3:B35=B36)*($K$3:K35)))+1,"Gap: "&amp;TEXT(SUMPRODUCT(MAX(($A$3:A35=A36)*($B$3:B35=B36)*($K$3:K35)))+1,"mmm d")&amp;" to "&amp;TEXT(J36-1,"mmm d")&amp;" not covered",IF(J36&lt;=SUMPRODUCT(MAX(($A$3:A35=A36)*($B$3:B35=B36)*($K$3:K35))),"Overlaps an earlier period","OK"))))</f>
        <v/>
      </c>
      <c r="F36" s="3" t="n"/>
      <c r="G36" s="3" t="n"/>
      <c r="H36" s="3" t="n"/>
      <c r="I36" s="6" t="n"/>
      <c r="J36" s="7" t="n"/>
      <c r="K36" s="7" t="n"/>
      <c r="L36" s="7" t="n"/>
      <c r="M36" s="3" t="n"/>
      <c r="N36" s="7" t="n"/>
      <c r="O36" s="3" t="n"/>
      <c r="P36" s="7" t="n"/>
      <c r="Q36" s="3" t="n"/>
      <c r="R36" s="3" t="n"/>
    </row>
    <row r="37">
      <c r="A37" s="3" t="n"/>
      <c r="B37" s="3" t="n"/>
      <c r="C37" s="4">
        <f>IF(A37="","",IF(L37="",IF(M37="Received","Ready to pay","Hold: conditional missing"),IF(O37="Received",IF(H37="Final","Closed out","Complete"),"Waiting: unconditional")))</f>
        <v/>
      </c>
      <c r="D37" s="5">
        <f>IF(AND(A37&lt;&gt;"",L37&lt;&gt;"",O37&lt;&gt;"Received"),TODAY()-L37,"")</f>
        <v/>
      </c>
      <c r="E37" s="4">
        <f>IF(OR(A37="",J37=""),"",IF(SUMPRODUCT(MAX(($A$3:A36=A37)*($B$3:B36=B37)*($K$3:K36)))=0,"First payment",IF(J37&gt;SUMPRODUCT(MAX(($A$3:A36=A37)*($B$3:B36=B37)*($K$3:K36)))+1,"Gap: "&amp;TEXT(SUMPRODUCT(MAX(($A$3:A36=A37)*($B$3:B36=B37)*($K$3:K36)))+1,"mmm d")&amp;" to "&amp;TEXT(J37-1,"mmm d")&amp;" not covered",IF(J37&lt;=SUMPRODUCT(MAX(($A$3:A36=A37)*($B$3:B36=B37)*($K$3:K36))),"Overlaps an earlier period","OK"))))</f>
        <v/>
      </c>
      <c r="F37" s="3" t="n"/>
      <c r="G37" s="3" t="n"/>
      <c r="H37" s="3" t="n"/>
      <c r="I37" s="6" t="n"/>
      <c r="J37" s="7" t="n"/>
      <c r="K37" s="7" t="n"/>
      <c r="L37" s="7" t="n"/>
      <c r="M37" s="3" t="n"/>
      <c r="N37" s="7" t="n"/>
      <c r="O37" s="3" t="n"/>
      <c r="P37" s="7" t="n"/>
      <c r="Q37" s="3" t="n"/>
      <c r="R37" s="3" t="n"/>
    </row>
    <row r="38">
      <c r="A38" s="3" t="n"/>
      <c r="B38" s="3" t="n"/>
      <c r="C38" s="4">
        <f>IF(A38="","",IF(L38="",IF(M38="Received","Ready to pay","Hold: conditional missing"),IF(O38="Received",IF(H38="Final","Closed out","Complete"),"Waiting: unconditional")))</f>
        <v/>
      </c>
      <c r="D38" s="5">
        <f>IF(AND(A38&lt;&gt;"",L38&lt;&gt;"",O38&lt;&gt;"Received"),TODAY()-L38,"")</f>
        <v/>
      </c>
      <c r="E38" s="4">
        <f>IF(OR(A38="",J38=""),"",IF(SUMPRODUCT(MAX(($A$3:A37=A38)*($B$3:B37=B38)*($K$3:K37)))=0,"First payment",IF(J38&gt;SUMPRODUCT(MAX(($A$3:A37=A38)*($B$3:B37=B38)*($K$3:K37)))+1,"Gap: "&amp;TEXT(SUMPRODUCT(MAX(($A$3:A37=A38)*($B$3:B37=B38)*($K$3:K37)))+1,"mmm d")&amp;" to "&amp;TEXT(J38-1,"mmm d")&amp;" not covered",IF(J38&lt;=SUMPRODUCT(MAX(($A$3:A37=A38)*($B$3:B37=B38)*($K$3:K37))),"Overlaps an earlier period","OK"))))</f>
        <v/>
      </c>
      <c r="F38" s="3" t="n"/>
      <c r="G38" s="3" t="n"/>
      <c r="H38" s="3" t="n"/>
      <c r="I38" s="6" t="n"/>
      <c r="J38" s="7" t="n"/>
      <c r="K38" s="7" t="n"/>
      <c r="L38" s="7" t="n"/>
      <c r="M38" s="3" t="n"/>
      <c r="N38" s="7" t="n"/>
      <c r="O38" s="3" t="n"/>
      <c r="P38" s="7" t="n"/>
      <c r="Q38" s="3" t="n"/>
      <c r="R38" s="3" t="n"/>
    </row>
    <row r="39">
      <c r="A39" s="3" t="n"/>
      <c r="B39" s="3" t="n"/>
      <c r="C39" s="4">
        <f>IF(A39="","",IF(L39="",IF(M39="Received","Ready to pay","Hold: conditional missing"),IF(O39="Received",IF(H39="Final","Closed out","Complete"),"Waiting: unconditional")))</f>
        <v/>
      </c>
      <c r="D39" s="5">
        <f>IF(AND(A39&lt;&gt;"",L39&lt;&gt;"",O39&lt;&gt;"Received"),TODAY()-L39,"")</f>
        <v/>
      </c>
      <c r="E39" s="4">
        <f>IF(OR(A39="",J39=""),"",IF(SUMPRODUCT(MAX(($A$3:A38=A39)*($B$3:B38=B39)*($K$3:K38)))=0,"First payment",IF(J39&gt;SUMPRODUCT(MAX(($A$3:A38=A39)*($B$3:B38=B39)*($K$3:K38)))+1,"Gap: "&amp;TEXT(SUMPRODUCT(MAX(($A$3:A38=A39)*($B$3:B38=B39)*($K$3:K38)))+1,"mmm d")&amp;" to "&amp;TEXT(J39-1,"mmm d")&amp;" not covered",IF(J39&lt;=SUMPRODUCT(MAX(($A$3:A38=A39)*($B$3:B38=B39)*($K$3:K38))),"Overlaps an earlier period","OK"))))</f>
        <v/>
      </c>
      <c r="F39" s="3" t="n"/>
      <c r="G39" s="3" t="n"/>
      <c r="H39" s="3" t="n"/>
      <c r="I39" s="6" t="n"/>
      <c r="J39" s="7" t="n"/>
      <c r="K39" s="7" t="n"/>
      <c r="L39" s="7" t="n"/>
      <c r="M39" s="3" t="n"/>
      <c r="N39" s="7" t="n"/>
      <c r="O39" s="3" t="n"/>
      <c r="P39" s="7" t="n"/>
      <c r="Q39" s="3" t="n"/>
      <c r="R39" s="3" t="n"/>
    </row>
    <row r="40">
      <c r="A40" s="3" t="n"/>
      <c r="B40" s="3" t="n"/>
      <c r="C40" s="4">
        <f>IF(A40="","",IF(L40="",IF(M40="Received","Ready to pay","Hold: conditional missing"),IF(O40="Received",IF(H40="Final","Closed out","Complete"),"Waiting: unconditional")))</f>
        <v/>
      </c>
      <c r="D40" s="5">
        <f>IF(AND(A40&lt;&gt;"",L40&lt;&gt;"",O40&lt;&gt;"Received"),TODAY()-L40,"")</f>
        <v/>
      </c>
      <c r="E40" s="4">
        <f>IF(OR(A40="",J40=""),"",IF(SUMPRODUCT(MAX(($A$3:A39=A40)*($B$3:B39=B40)*($K$3:K39)))=0,"First payment",IF(J40&gt;SUMPRODUCT(MAX(($A$3:A39=A40)*($B$3:B39=B40)*($K$3:K39)))+1,"Gap: "&amp;TEXT(SUMPRODUCT(MAX(($A$3:A39=A40)*($B$3:B39=B40)*($K$3:K39)))+1,"mmm d")&amp;" to "&amp;TEXT(J40-1,"mmm d")&amp;" not covered",IF(J40&lt;=SUMPRODUCT(MAX(($A$3:A39=A40)*($B$3:B39=B40)*($K$3:K39))),"Overlaps an earlier period","OK"))))</f>
        <v/>
      </c>
      <c r="F40" s="3" t="n"/>
      <c r="G40" s="3" t="n"/>
      <c r="H40" s="3" t="n"/>
      <c r="I40" s="6" t="n"/>
      <c r="J40" s="7" t="n"/>
      <c r="K40" s="7" t="n"/>
      <c r="L40" s="7" t="n"/>
      <c r="M40" s="3" t="n"/>
      <c r="N40" s="7" t="n"/>
      <c r="O40" s="3" t="n"/>
      <c r="P40" s="7" t="n"/>
      <c r="Q40" s="3" t="n"/>
      <c r="R40" s="3" t="n"/>
    </row>
    <row r="41">
      <c r="A41" s="3" t="n"/>
      <c r="B41" s="3" t="n"/>
      <c r="C41" s="4">
        <f>IF(A41="","",IF(L41="",IF(M41="Received","Ready to pay","Hold: conditional missing"),IF(O41="Received",IF(H41="Final","Closed out","Complete"),"Waiting: unconditional")))</f>
        <v/>
      </c>
      <c r="D41" s="5">
        <f>IF(AND(A41&lt;&gt;"",L41&lt;&gt;"",O41&lt;&gt;"Received"),TODAY()-L41,"")</f>
        <v/>
      </c>
      <c r="E41" s="4">
        <f>IF(OR(A41="",J41=""),"",IF(SUMPRODUCT(MAX(($A$3:A40=A41)*($B$3:B40=B41)*($K$3:K40)))=0,"First payment",IF(J41&gt;SUMPRODUCT(MAX(($A$3:A40=A41)*($B$3:B40=B41)*($K$3:K40)))+1,"Gap: "&amp;TEXT(SUMPRODUCT(MAX(($A$3:A40=A41)*($B$3:B40=B41)*($K$3:K40)))+1,"mmm d")&amp;" to "&amp;TEXT(J41-1,"mmm d")&amp;" not covered",IF(J41&lt;=SUMPRODUCT(MAX(($A$3:A40=A41)*($B$3:B40=B41)*($K$3:K40))),"Overlaps an earlier period","OK"))))</f>
        <v/>
      </c>
      <c r="F41" s="3" t="n"/>
      <c r="G41" s="3" t="n"/>
      <c r="H41" s="3" t="n"/>
      <c r="I41" s="6" t="n"/>
      <c r="J41" s="7" t="n"/>
      <c r="K41" s="7" t="n"/>
      <c r="L41" s="7" t="n"/>
      <c r="M41" s="3" t="n"/>
      <c r="N41" s="7" t="n"/>
      <c r="O41" s="3" t="n"/>
      <c r="P41" s="7" t="n"/>
      <c r="Q41" s="3" t="n"/>
      <c r="R41" s="3" t="n"/>
    </row>
    <row r="42">
      <c r="A42" s="3" t="n"/>
      <c r="B42" s="3" t="n"/>
      <c r="C42" s="4">
        <f>IF(A42="","",IF(L42="",IF(M42="Received","Ready to pay","Hold: conditional missing"),IF(O42="Received",IF(H42="Final","Closed out","Complete"),"Waiting: unconditional")))</f>
        <v/>
      </c>
      <c r="D42" s="5">
        <f>IF(AND(A42&lt;&gt;"",L42&lt;&gt;"",O42&lt;&gt;"Received"),TODAY()-L42,"")</f>
        <v/>
      </c>
      <c r="E42" s="4">
        <f>IF(OR(A42="",J42=""),"",IF(SUMPRODUCT(MAX(($A$3:A41=A42)*($B$3:B41=B42)*($K$3:K41)))=0,"First payment",IF(J42&gt;SUMPRODUCT(MAX(($A$3:A41=A42)*($B$3:B41=B42)*($K$3:K41)))+1,"Gap: "&amp;TEXT(SUMPRODUCT(MAX(($A$3:A41=A42)*($B$3:B41=B42)*($K$3:K41)))+1,"mmm d")&amp;" to "&amp;TEXT(J42-1,"mmm d")&amp;" not covered",IF(J42&lt;=SUMPRODUCT(MAX(($A$3:A41=A42)*($B$3:B41=B42)*($K$3:K41))),"Overlaps an earlier period","OK"))))</f>
        <v/>
      </c>
      <c r="F42" s="3" t="n"/>
      <c r="G42" s="3" t="n"/>
      <c r="H42" s="3" t="n"/>
      <c r="I42" s="6" t="n"/>
      <c r="J42" s="7" t="n"/>
      <c r="K42" s="7" t="n"/>
      <c r="L42" s="7" t="n"/>
      <c r="M42" s="3" t="n"/>
      <c r="N42" s="7" t="n"/>
      <c r="O42" s="3" t="n"/>
      <c r="P42" s="7" t="n"/>
      <c r="Q42" s="3" t="n"/>
      <c r="R42" s="3" t="n"/>
    </row>
    <row r="43">
      <c r="A43" s="3" t="n"/>
      <c r="B43" s="3" t="n"/>
      <c r="C43" s="4">
        <f>IF(A43="","",IF(L43="",IF(M43="Received","Ready to pay","Hold: conditional missing"),IF(O43="Received",IF(H43="Final","Closed out","Complete"),"Waiting: unconditional")))</f>
        <v/>
      </c>
      <c r="D43" s="5">
        <f>IF(AND(A43&lt;&gt;"",L43&lt;&gt;"",O43&lt;&gt;"Received"),TODAY()-L43,"")</f>
        <v/>
      </c>
      <c r="E43" s="4">
        <f>IF(OR(A43="",J43=""),"",IF(SUMPRODUCT(MAX(($A$3:A42=A43)*($B$3:B42=B43)*($K$3:K42)))=0,"First payment",IF(J43&gt;SUMPRODUCT(MAX(($A$3:A42=A43)*($B$3:B42=B43)*($K$3:K42)))+1,"Gap: "&amp;TEXT(SUMPRODUCT(MAX(($A$3:A42=A43)*($B$3:B42=B43)*($K$3:K42)))+1,"mmm d")&amp;" to "&amp;TEXT(J43-1,"mmm d")&amp;" not covered",IF(J43&lt;=SUMPRODUCT(MAX(($A$3:A42=A43)*($B$3:B42=B43)*($K$3:K42))),"Overlaps an earlier period","OK"))))</f>
        <v/>
      </c>
      <c r="F43" s="3" t="n"/>
      <c r="G43" s="3" t="n"/>
      <c r="H43" s="3" t="n"/>
      <c r="I43" s="6" t="n"/>
      <c r="J43" s="7" t="n"/>
      <c r="K43" s="7" t="n"/>
      <c r="L43" s="7" t="n"/>
      <c r="M43" s="3" t="n"/>
      <c r="N43" s="7" t="n"/>
      <c r="O43" s="3" t="n"/>
      <c r="P43" s="7" t="n"/>
      <c r="Q43" s="3" t="n"/>
      <c r="R43" s="3" t="n"/>
    </row>
    <row r="44">
      <c r="A44" s="3" t="n"/>
      <c r="B44" s="3" t="n"/>
      <c r="C44" s="4">
        <f>IF(A44="","",IF(L44="",IF(M44="Received","Ready to pay","Hold: conditional missing"),IF(O44="Received",IF(H44="Final","Closed out","Complete"),"Waiting: unconditional")))</f>
        <v/>
      </c>
      <c r="D44" s="5">
        <f>IF(AND(A44&lt;&gt;"",L44&lt;&gt;"",O44&lt;&gt;"Received"),TODAY()-L44,"")</f>
        <v/>
      </c>
      <c r="E44" s="4">
        <f>IF(OR(A44="",J44=""),"",IF(SUMPRODUCT(MAX(($A$3:A43=A44)*($B$3:B43=B44)*($K$3:K43)))=0,"First payment",IF(J44&gt;SUMPRODUCT(MAX(($A$3:A43=A44)*($B$3:B43=B44)*($K$3:K43)))+1,"Gap: "&amp;TEXT(SUMPRODUCT(MAX(($A$3:A43=A44)*($B$3:B43=B44)*($K$3:K43)))+1,"mmm d")&amp;" to "&amp;TEXT(J44-1,"mmm d")&amp;" not covered",IF(J44&lt;=SUMPRODUCT(MAX(($A$3:A43=A44)*($B$3:B43=B44)*($K$3:K43))),"Overlaps an earlier period","OK"))))</f>
        <v/>
      </c>
      <c r="F44" s="3" t="n"/>
      <c r="G44" s="3" t="n"/>
      <c r="H44" s="3" t="n"/>
      <c r="I44" s="6" t="n"/>
      <c r="J44" s="7" t="n"/>
      <c r="K44" s="7" t="n"/>
      <c r="L44" s="7" t="n"/>
      <c r="M44" s="3" t="n"/>
      <c r="N44" s="7" t="n"/>
      <c r="O44" s="3" t="n"/>
      <c r="P44" s="7" t="n"/>
      <c r="Q44" s="3" t="n"/>
      <c r="R44" s="3" t="n"/>
    </row>
    <row r="45">
      <c r="A45" s="3" t="n"/>
      <c r="B45" s="3" t="n"/>
      <c r="C45" s="4">
        <f>IF(A45="","",IF(L45="",IF(M45="Received","Ready to pay","Hold: conditional missing"),IF(O45="Received",IF(H45="Final","Closed out","Complete"),"Waiting: unconditional")))</f>
        <v/>
      </c>
      <c r="D45" s="5">
        <f>IF(AND(A45&lt;&gt;"",L45&lt;&gt;"",O45&lt;&gt;"Received"),TODAY()-L45,"")</f>
        <v/>
      </c>
      <c r="E45" s="4">
        <f>IF(OR(A45="",J45=""),"",IF(SUMPRODUCT(MAX(($A$3:A44=A45)*($B$3:B44=B45)*($K$3:K44)))=0,"First payment",IF(J45&gt;SUMPRODUCT(MAX(($A$3:A44=A45)*($B$3:B44=B45)*($K$3:K44)))+1,"Gap: "&amp;TEXT(SUMPRODUCT(MAX(($A$3:A44=A45)*($B$3:B44=B45)*($K$3:K44)))+1,"mmm d")&amp;" to "&amp;TEXT(J45-1,"mmm d")&amp;" not covered",IF(J45&lt;=SUMPRODUCT(MAX(($A$3:A44=A45)*($B$3:B44=B45)*($K$3:K44))),"Overlaps an earlier period","OK"))))</f>
        <v/>
      </c>
      <c r="F45" s="3" t="n"/>
      <c r="G45" s="3" t="n"/>
      <c r="H45" s="3" t="n"/>
      <c r="I45" s="6" t="n"/>
      <c r="J45" s="7" t="n"/>
      <c r="K45" s="7" t="n"/>
      <c r="L45" s="7" t="n"/>
      <c r="M45" s="3" t="n"/>
      <c r="N45" s="7" t="n"/>
      <c r="O45" s="3" t="n"/>
      <c r="P45" s="7" t="n"/>
      <c r="Q45" s="3" t="n"/>
      <c r="R45" s="3" t="n"/>
    </row>
    <row r="46">
      <c r="A46" s="3" t="n"/>
      <c r="B46" s="3" t="n"/>
      <c r="C46" s="4">
        <f>IF(A46="","",IF(L46="",IF(M46="Received","Ready to pay","Hold: conditional missing"),IF(O46="Received",IF(H46="Final","Closed out","Complete"),"Waiting: unconditional")))</f>
        <v/>
      </c>
      <c r="D46" s="5">
        <f>IF(AND(A46&lt;&gt;"",L46&lt;&gt;"",O46&lt;&gt;"Received"),TODAY()-L46,"")</f>
        <v/>
      </c>
      <c r="E46" s="4">
        <f>IF(OR(A46="",J46=""),"",IF(SUMPRODUCT(MAX(($A$3:A45=A46)*($B$3:B45=B46)*($K$3:K45)))=0,"First payment",IF(J46&gt;SUMPRODUCT(MAX(($A$3:A45=A46)*($B$3:B45=B46)*($K$3:K45)))+1,"Gap: "&amp;TEXT(SUMPRODUCT(MAX(($A$3:A45=A46)*($B$3:B45=B46)*($K$3:K45)))+1,"mmm d")&amp;" to "&amp;TEXT(J46-1,"mmm d")&amp;" not covered",IF(J46&lt;=SUMPRODUCT(MAX(($A$3:A45=A46)*($B$3:B45=B46)*($K$3:K45))),"Overlaps an earlier period","OK"))))</f>
        <v/>
      </c>
      <c r="F46" s="3" t="n"/>
      <c r="G46" s="3" t="n"/>
      <c r="H46" s="3" t="n"/>
      <c r="I46" s="6" t="n"/>
      <c r="J46" s="7" t="n"/>
      <c r="K46" s="7" t="n"/>
      <c r="L46" s="7" t="n"/>
      <c r="M46" s="3" t="n"/>
      <c r="N46" s="7" t="n"/>
      <c r="O46" s="3" t="n"/>
      <c r="P46" s="7" t="n"/>
      <c r="Q46" s="3" t="n"/>
      <c r="R46" s="3" t="n"/>
    </row>
    <row r="47">
      <c r="A47" s="3" t="n"/>
      <c r="B47" s="3" t="n"/>
      <c r="C47" s="4">
        <f>IF(A47="","",IF(L47="",IF(M47="Received","Ready to pay","Hold: conditional missing"),IF(O47="Received",IF(H47="Final","Closed out","Complete"),"Waiting: unconditional")))</f>
        <v/>
      </c>
      <c r="D47" s="5">
        <f>IF(AND(A47&lt;&gt;"",L47&lt;&gt;"",O47&lt;&gt;"Received"),TODAY()-L47,"")</f>
        <v/>
      </c>
      <c r="E47" s="4">
        <f>IF(OR(A47="",J47=""),"",IF(SUMPRODUCT(MAX(($A$3:A46=A47)*($B$3:B46=B47)*($K$3:K46)))=0,"First payment",IF(J47&gt;SUMPRODUCT(MAX(($A$3:A46=A47)*($B$3:B46=B47)*($K$3:K46)))+1,"Gap: "&amp;TEXT(SUMPRODUCT(MAX(($A$3:A46=A47)*($B$3:B46=B47)*($K$3:K46)))+1,"mmm d")&amp;" to "&amp;TEXT(J47-1,"mmm d")&amp;" not covered",IF(J47&lt;=SUMPRODUCT(MAX(($A$3:A46=A47)*($B$3:B46=B47)*($K$3:K46))),"Overlaps an earlier period","OK"))))</f>
        <v/>
      </c>
      <c r="F47" s="3" t="n"/>
      <c r="G47" s="3" t="n"/>
      <c r="H47" s="3" t="n"/>
      <c r="I47" s="6" t="n"/>
      <c r="J47" s="7" t="n"/>
      <c r="K47" s="7" t="n"/>
      <c r="L47" s="7" t="n"/>
      <c r="M47" s="3" t="n"/>
      <c r="N47" s="7" t="n"/>
      <c r="O47" s="3" t="n"/>
      <c r="P47" s="7" t="n"/>
      <c r="Q47" s="3" t="n"/>
      <c r="R47" s="3" t="n"/>
    </row>
    <row r="48">
      <c r="A48" s="3" t="n"/>
      <c r="B48" s="3" t="n"/>
      <c r="C48" s="4">
        <f>IF(A48="","",IF(L48="",IF(M48="Received","Ready to pay","Hold: conditional missing"),IF(O48="Received",IF(H48="Final","Closed out","Complete"),"Waiting: unconditional")))</f>
        <v/>
      </c>
      <c r="D48" s="5">
        <f>IF(AND(A48&lt;&gt;"",L48&lt;&gt;"",O48&lt;&gt;"Received"),TODAY()-L48,"")</f>
        <v/>
      </c>
      <c r="E48" s="4">
        <f>IF(OR(A48="",J48=""),"",IF(SUMPRODUCT(MAX(($A$3:A47=A48)*($B$3:B47=B48)*($K$3:K47)))=0,"First payment",IF(J48&gt;SUMPRODUCT(MAX(($A$3:A47=A48)*($B$3:B47=B48)*($K$3:K47)))+1,"Gap: "&amp;TEXT(SUMPRODUCT(MAX(($A$3:A47=A48)*($B$3:B47=B48)*($K$3:K47)))+1,"mmm d")&amp;" to "&amp;TEXT(J48-1,"mmm d")&amp;" not covered",IF(J48&lt;=SUMPRODUCT(MAX(($A$3:A47=A48)*($B$3:B47=B48)*($K$3:K47))),"Overlaps an earlier period","OK"))))</f>
        <v/>
      </c>
      <c r="F48" s="3" t="n"/>
      <c r="G48" s="3" t="n"/>
      <c r="H48" s="3" t="n"/>
      <c r="I48" s="6" t="n"/>
      <c r="J48" s="7" t="n"/>
      <c r="K48" s="7" t="n"/>
      <c r="L48" s="7" t="n"/>
      <c r="M48" s="3" t="n"/>
      <c r="N48" s="7" t="n"/>
      <c r="O48" s="3" t="n"/>
      <c r="P48" s="7" t="n"/>
      <c r="Q48" s="3" t="n"/>
      <c r="R48" s="3" t="n"/>
    </row>
    <row r="49">
      <c r="A49" s="3" t="n"/>
      <c r="B49" s="3" t="n"/>
      <c r="C49" s="4">
        <f>IF(A49="","",IF(L49="",IF(M49="Received","Ready to pay","Hold: conditional missing"),IF(O49="Received",IF(H49="Final","Closed out","Complete"),"Waiting: unconditional")))</f>
        <v/>
      </c>
      <c r="D49" s="5">
        <f>IF(AND(A49&lt;&gt;"",L49&lt;&gt;"",O49&lt;&gt;"Received"),TODAY()-L49,"")</f>
        <v/>
      </c>
      <c r="E49" s="4">
        <f>IF(OR(A49="",J49=""),"",IF(SUMPRODUCT(MAX(($A$3:A48=A49)*($B$3:B48=B49)*($K$3:K48)))=0,"First payment",IF(J49&gt;SUMPRODUCT(MAX(($A$3:A48=A49)*($B$3:B48=B49)*($K$3:K48)))+1,"Gap: "&amp;TEXT(SUMPRODUCT(MAX(($A$3:A48=A49)*($B$3:B48=B49)*($K$3:K48)))+1,"mmm d")&amp;" to "&amp;TEXT(J49-1,"mmm d")&amp;" not covered",IF(J49&lt;=SUMPRODUCT(MAX(($A$3:A48=A49)*($B$3:B48=B49)*($K$3:K48))),"Overlaps an earlier period","OK"))))</f>
        <v/>
      </c>
      <c r="F49" s="3" t="n"/>
      <c r="G49" s="3" t="n"/>
      <c r="H49" s="3" t="n"/>
      <c r="I49" s="6" t="n"/>
      <c r="J49" s="7" t="n"/>
      <c r="K49" s="7" t="n"/>
      <c r="L49" s="7" t="n"/>
      <c r="M49" s="3" t="n"/>
      <c r="N49" s="7" t="n"/>
      <c r="O49" s="3" t="n"/>
      <c r="P49" s="7" t="n"/>
      <c r="Q49" s="3" t="n"/>
      <c r="R49" s="3" t="n"/>
    </row>
    <row r="50">
      <c r="A50" s="3" t="n"/>
      <c r="B50" s="3" t="n"/>
      <c r="C50" s="4">
        <f>IF(A50="","",IF(L50="",IF(M50="Received","Ready to pay","Hold: conditional missing"),IF(O50="Received",IF(H50="Final","Closed out","Complete"),"Waiting: unconditional")))</f>
        <v/>
      </c>
      <c r="D50" s="5">
        <f>IF(AND(A50&lt;&gt;"",L50&lt;&gt;"",O50&lt;&gt;"Received"),TODAY()-L50,"")</f>
        <v/>
      </c>
      <c r="E50" s="4">
        <f>IF(OR(A50="",J50=""),"",IF(SUMPRODUCT(MAX(($A$3:A49=A50)*($B$3:B49=B50)*($K$3:K49)))=0,"First payment",IF(J50&gt;SUMPRODUCT(MAX(($A$3:A49=A50)*($B$3:B49=B50)*($K$3:K49)))+1,"Gap: "&amp;TEXT(SUMPRODUCT(MAX(($A$3:A49=A50)*($B$3:B49=B50)*($K$3:K49)))+1,"mmm d")&amp;" to "&amp;TEXT(J50-1,"mmm d")&amp;" not covered",IF(J50&lt;=SUMPRODUCT(MAX(($A$3:A49=A50)*($B$3:B49=B50)*($K$3:K49))),"Overlaps an earlier period","OK"))))</f>
        <v/>
      </c>
      <c r="F50" s="3" t="n"/>
      <c r="G50" s="3" t="n"/>
      <c r="H50" s="3" t="n"/>
      <c r="I50" s="6" t="n"/>
      <c r="J50" s="7" t="n"/>
      <c r="K50" s="7" t="n"/>
      <c r="L50" s="7" t="n"/>
      <c r="M50" s="3" t="n"/>
      <c r="N50" s="7" t="n"/>
      <c r="O50" s="3" t="n"/>
      <c r="P50" s="7" t="n"/>
      <c r="Q50" s="3" t="n"/>
      <c r="R50" s="3" t="n"/>
    </row>
    <row r="51">
      <c r="A51" s="3" t="n"/>
      <c r="B51" s="3" t="n"/>
      <c r="C51" s="4">
        <f>IF(A51="","",IF(L51="",IF(M51="Received","Ready to pay","Hold: conditional missing"),IF(O51="Received",IF(H51="Final","Closed out","Complete"),"Waiting: unconditional")))</f>
        <v/>
      </c>
      <c r="D51" s="5">
        <f>IF(AND(A51&lt;&gt;"",L51&lt;&gt;"",O51&lt;&gt;"Received"),TODAY()-L51,"")</f>
        <v/>
      </c>
      <c r="E51" s="4">
        <f>IF(OR(A51="",J51=""),"",IF(SUMPRODUCT(MAX(($A$3:A50=A51)*($B$3:B50=B51)*($K$3:K50)))=0,"First payment",IF(J51&gt;SUMPRODUCT(MAX(($A$3:A50=A51)*($B$3:B50=B51)*($K$3:K50)))+1,"Gap: "&amp;TEXT(SUMPRODUCT(MAX(($A$3:A50=A51)*($B$3:B50=B51)*($K$3:K50)))+1,"mmm d")&amp;" to "&amp;TEXT(J51-1,"mmm d")&amp;" not covered",IF(J51&lt;=SUMPRODUCT(MAX(($A$3:A50=A51)*($B$3:B50=B51)*($K$3:K50))),"Overlaps an earlier period","OK"))))</f>
        <v/>
      </c>
      <c r="F51" s="3" t="n"/>
      <c r="G51" s="3" t="n"/>
      <c r="H51" s="3" t="n"/>
      <c r="I51" s="6" t="n"/>
      <c r="J51" s="7" t="n"/>
      <c r="K51" s="7" t="n"/>
      <c r="L51" s="7" t="n"/>
      <c r="M51" s="3" t="n"/>
      <c r="N51" s="7" t="n"/>
      <c r="O51" s="3" t="n"/>
      <c r="P51" s="7" t="n"/>
      <c r="Q51" s="3" t="n"/>
      <c r="R51" s="3" t="n"/>
    </row>
    <row r="52">
      <c r="A52" s="3" t="n"/>
      <c r="B52" s="3" t="n"/>
      <c r="C52" s="4">
        <f>IF(A52="","",IF(L52="",IF(M52="Received","Ready to pay","Hold: conditional missing"),IF(O52="Received",IF(H52="Final","Closed out","Complete"),"Waiting: unconditional")))</f>
        <v/>
      </c>
      <c r="D52" s="5">
        <f>IF(AND(A52&lt;&gt;"",L52&lt;&gt;"",O52&lt;&gt;"Received"),TODAY()-L52,"")</f>
        <v/>
      </c>
      <c r="E52" s="4">
        <f>IF(OR(A52="",J52=""),"",IF(SUMPRODUCT(MAX(($A$3:A51=A52)*($B$3:B51=B52)*($K$3:K51)))=0,"First payment",IF(J52&gt;SUMPRODUCT(MAX(($A$3:A51=A52)*($B$3:B51=B52)*($K$3:K51)))+1,"Gap: "&amp;TEXT(SUMPRODUCT(MAX(($A$3:A51=A52)*($B$3:B51=B52)*($K$3:K51)))+1,"mmm d")&amp;" to "&amp;TEXT(J52-1,"mmm d")&amp;" not covered",IF(J52&lt;=SUMPRODUCT(MAX(($A$3:A51=A52)*($B$3:B51=B52)*($K$3:K51))),"Overlaps an earlier period","OK"))))</f>
        <v/>
      </c>
      <c r="F52" s="3" t="n"/>
      <c r="G52" s="3" t="n"/>
      <c r="H52" s="3" t="n"/>
      <c r="I52" s="6" t="n"/>
      <c r="J52" s="7" t="n"/>
      <c r="K52" s="7" t="n"/>
      <c r="L52" s="7" t="n"/>
      <c r="M52" s="3" t="n"/>
      <c r="N52" s="7" t="n"/>
      <c r="O52" s="3" t="n"/>
      <c r="P52" s="7" t="n"/>
      <c r="Q52" s="3" t="n"/>
      <c r="R52" s="3" t="n"/>
    </row>
    <row r="53">
      <c r="A53" s="3" t="n"/>
      <c r="B53" s="3" t="n"/>
      <c r="C53" s="4">
        <f>IF(A53="","",IF(L53="",IF(M53="Received","Ready to pay","Hold: conditional missing"),IF(O53="Received",IF(H53="Final","Closed out","Complete"),"Waiting: unconditional")))</f>
        <v/>
      </c>
      <c r="D53" s="5">
        <f>IF(AND(A53&lt;&gt;"",L53&lt;&gt;"",O53&lt;&gt;"Received"),TODAY()-L53,"")</f>
        <v/>
      </c>
      <c r="E53" s="4">
        <f>IF(OR(A53="",J53=""),"",IF(SUMPRODUCT(MAX(($A$3:A52=A53)*($B$3:B52=B53)*($K$3:K52)))=0,"First payment",IF(J53&gt;SUMPRODUCT(MAX(($A$3:A52=A53)*($B$3:B52=B53)*($K$3:K52)))+1,"Gap: "&amp;TEXT(SUMPRODUCT(MAX(($A$3:A52=A53)*($B$3:B52=B53)*($K$3:K52)))+1,"mmm d")&amp;" to "&amp;TEXT(J53-1,"mmm d")&amp;" not covered",IF(J53&lt;=SUMPRODUCT(MAX(($A$3:A52=A53)*($B$3:B52=B53)*($K$3:K52))),"Overlaps an earlier period","OK"))))</f>
        <v/>
      </c>
      <c r="F53" s="3" t="n"/>
      <c r="G53" s="3" t="n"/>
      <c r="H53" s="3" t="n"/>
      <c r="I53" s="6" t="n"/>
      <c r="J53" s="7" t="n"/>
      <c r="K53" s="7" t="n"/>
      <c r="L53" s="7" t="n"/>
      <c r="M53" s="3" t="n"/>
      <c r="N53" s="7" t="n"/>
      <c r="O53" s="3" t="n"/>
      <c r="P53" s="7" t="n"/>
      <c r="Q53" s="3" t="n"/>
      <c r="R53" s="3" t="n"/>
    </row>
    <row r="54">
      <c r="A54" s="3" t="n"/>
      <c r="B54" s="3" t="n"/>
      <c r="C54" s="4">
        <f>IF(A54="","",IF(L54="",IF(M54="Received","Ready to pay","Hold: conditional missing"),IF(O54="Received",IF(H54="Final","Closed out","Complete"),"Waiting: unconditional")))</f>
        <v/>
      </c>
      <c r="D54" s="5">
        <f>IF(AND(A54&lt;&gt;"",L54&lt;&gt;"",O54&lt;&gt;"Received"),TODAY()-L54,"")</f>
        <v/>
      </c>
      <c r="E54" s="4">
        <f>IF(OR(A54="",J54=""),"",IF(SUMPRODUCT(MAX(($A$3:A53=A54)*($B$3:B53=B54)*($K$3:K53)))=0,"First payment",IF(J54&gt;SUMPRODUCT(MAX(($A$3:A53=A54)*($B$3:B53=B54)*($K$3:K53)))+1,"Gap: "&amp;TEXT(SUMPRODUCT(MAX(($A$3:A53=A54)*($B$3:B53=B54)*($K$3:K53)))+1,"mmm d")&amp;" to "&amp;TEXT(J54-1,"mmm d")&amp;" not covered",IF(J54&lt;=SUMPRODUCT(MAX(($A$3:A53=A54)*($B$3:B53=B54)*($K$3:K53))),"Overlaps an earlier period","OK"))))</f>
        <v/>
      </c>
      <c r="F54" s="3" t="n"/>
      <c r="G54" s="3" t="n"/>
      <c r="H54" s="3" t="n"/>
      <c r="I54" s="6" t="n"/>
      <c r="J54" s="7" t="n"/>
      <c r="K54" s="7" t="n"/>
      <c r="L54" s="7" t="n"/>
      <c r="M54" s="3" t="n"/>
      <c r="N54" s="7" t="n"/>
      <c r="O54" s="3" t="n"/>
      <c r="P54" s="7" t="n"/>
      <c r="Q54" s="3" t="n"/>
      <c r="R54" s="3" t="n"/>
    </row>
    <row r="55">
      <c r="A55" s="3" t="n"/>
      <c r="B55" s="3" t="n"/>
      <c r="C55" s="4">
        <f>IF(A55="","",IF(L55="",IF(M55="Received","Ready to pay","Hold: conditional missing"),IF(O55="Received",IF(H55="Final","Closed out","Complete"),"Waiting: unconditional")))</f>
        <v/>
      </c>
      <c r="D55" s="5">
        <f>IF(AND(A55&lt;&gt;"",L55&lt;&gt;"",O55&lt;&gt;"Received"),TODAY()-L55,"")</f>
        <v/>
      </c>
      <c r="E55" s="4">
        <f>IF(OR(A55="",J55=""),"",IF(SUMPRODUCT(MAX(($A$3:A54=A55)*($B$3:B54=B55)*($K$3:K54)))=0,"First payment",IF(J55&gt;SUMPRODUCT(MAX(($A$3:A54=A55)*($B$3:B54=B55)*($K$3:K54)))+1,"Gap: "&amp;TEXT(SUMPRODUCT(MAX(($A$3:A54=A55)*($B$3:B54=B55)*($K$3:K54)))+1,"mmm d")&amp;" to "&amp;TEXT(J55-1,"mmm d")&amp;" not covered",IF(J55&lt;=SUMPRODUCT(MAX(($A$3:A54=A55)*($B$3:B54=B55)*($K$3:K54))),"Overlaps an earlier period","OK"))))</f>
        <v/>
      </c>
      <c r="F55" s="3" t="n"/>
      <c r="G55" s="3" t="n"/>
      <c r="H55" s="3" t="n"/>
      <c r="I55" s="6" t="n"/>
      <c r="J55" s="7" t="n"/>
      <c r="K55" s="7" t="n"/>
      <c r="L55" s="7" t="n"/>
      <c r="M55" s="3" t="n"/>
      <c r="N55" s="7" t="n"/>
      <c r="O55" s="3" t="n"/>
      <c r="P55" s="7" t="n"/>
      <c r="Q55" s="3" t="n"/>
      <c r="R55" s="3" t="n"/>
    </row>
    <row r="56">
      <c r="A56" s="3" t="n"/>
      <c r="B56" s="3" t="n"/>
      <c r="C56" s="4">
        <f>IF(A56="","",IF(L56="",IF(M56="Received","Ready to pay","Hold: conditional missing"),IF(O56="Received",IF(H56="Final","Closed out","Complete"),"Waiting: unconditional")))</f>
        <v/>
      </c>
      <c r="D56" s="5">
        <f>IF(AND(A56&lt;&gt;"",L56&lt;&gt;"",O56&lt;&gt;"Received"),TODAY()-L56,"")</f>
        <v/>
      </c>
      <c r="E56" s="4">
        <f>IF(OR(A56="",J56=""),"",IF(SUMPRODUCT(MAX(($A$3:A55=A56)*($B$3:B55=B56)*($K$3:K55)))=0,"First payment",IF(J56&gt;SUMPRODUCT(MAX(($A$3:A55=A56)*($B$3:B55=B56)*($K$3:K55)))+1,"Gap: "&amp;TEXT(SUMPRODUCT(MAX(($A$3:A55=A56)*($B$3:B55=B56)*($K$3:K55)))+1,"mmm d")&amp;" to "&amp;TEXT(J56-1,"mmm d")&amp;" not covered",IF(J56&lt;=SUMPRODUCT(MAX(($A$3:A55=A56)*($B$3:B55=B56)*($K$3:K55))),"Overlaps an earlier period","OK"))))</f>
        <v/>
      </c>
      <c r="F56" s="3" t="n"/>
      <c r="G56" s="3" t="n"/>
      <c r="H56" s="3" t="n"/>
      <c r="I56" s="6" t="n"/>
      <c r="J56" s="7" t="n"/>
      <c r="K56" s="7" t="n"/>
      <c r="L56" s="7" t="n"/>
      <c r="M56" s="3" t="n"/>
      <c r="N56" s="7" t="n"/>
      <c r="O56" s="3" t="n"/>
      <c r="P56" s="7" t="n"/>
      <c r="Q56" s="3" t="n"/>
      <c r="R56" s="3" t="n"/>
    </row>
    <row r="57">
      <c r="A57" s="3" t="n"/>
      <c r="B57" s="3" t="n"/>
      <c r="C57" s="4">
        <f>IF(A57="","",IF(L57="",IF(M57="Received","Ready to pay","Hold: conditional missing"),IF(O57="Received",IF(H57="Final","Closed out","Complete"),"Waiting: unconditional")))</f>
        <v/>
      </c>
      <c r="D57" s="5">
        <f>IF(AND(A57&lt;&gt;"",L57&lt;&gt;"",O57&lt;&gt;"Received"),TODAY()-L57,"")</f>
        <v/>
      </c>
      <c r="E57" s="4">
        <f>IF(OR(A57="",J57=""),"",IF(SUMPRODUCT(MAX(($A$3:A56=A57)*($B$3:B56=B57)*($K$3:K56)))=0,"First payment",IF(J57&gt;SUMPRODUCT(MAX(($A$3:A56=A57)*($B$3:B56=B57)*($K$3:K56)))+1,"Gap: "&amp;TEXT(SUMPRODUCT(MAX(($A$3:A56=A57)*($B$3:B56=B57)*($K$3:K56)))+1,"mmm d")&amp;" to "&amp;TEXT(J57-1,"mmm d")&amp;" not covered",IF(J57&lt;=SUMPRODUCT(MAX(($A$3:A56=A57)*($B$3:B56=B57)*($K$3:K56))),"Overlaps an earlier period","OK"))))</f>
        <v/>
      </c>
      <c r="F57" s="3" t="n"/>
      <c r="G57" s="3" t="n"/>
      <c r="H57" s="3" t="n"/>
      <c r="I57" s="6" t="n"/>
      <c r="J57" s="7" t="n"/>
      <c r="K57" s="7" t="n"/>
      <c r="L57" s="7" t="n"/>
      <c r="M57" s="3" t="n"/>
      <c r="N57" s="7" t="n"/>
      <c r="O57" s="3" t="n"/>
      <c r="P57" s="7" t="n"/>
      <c r="Q57" s="3" t="n"/>
      <c r="R57" s="3" t="n"/>
    </row>
    <row r="58">
      <c r="A58" s="3" t="n"/>
      <c r="B58" s="3" t="n"/>
      <c r="C58" s="4">
        <f>IF(A58="","",IF(L58="",IF(M58="Received","Ready to pay","Hold: conditional missing"),IF(O58="Received",IF(H58="Final","Closed out","Complete"),"Waiting: unconditional")))</f>
        <v/>
      </c>
      <c r="D58" s="5">
        <f>IF(AND(A58&lt;&gt;"",L58&lt;&gt;"",O58&lt;&gt;"Received"),TODAY()-L58,"")</f>
        <v/>
      </c>
      <c r="E58" s="4">
        <f>IF(OR(A58="",J58=""),"",IF(SUMPRODUCT(MAX(($A$3:A57=A58)*($B$3:B57=B58)*($K$3:K57)))=0,"First payment",IF(J58&gt;SUMPRODUCT(MAX(($A$3:A57=A58)*($B$3:B57=B58)*($K$3:K57)))+1,"Gap: "&amp;TEXT(SUMPRODUCT(MAX(($A$3:A57=A58)*($B$3:B57=B58)*($K$3:K57)))+1,"mmm d")&amp;" to "&amp;TEXT(J58-1,"mmm d")&amp;" not covered",IF(J58&lt;=SUMPRODUCT(MAX(($A$3:A57=A58)*($B$3:B57=B58)*($K$3:K57))),"Overlaps an earlier period","OK"))))</f>
        <v/>
      </c>
      <c r="F58" s="3" t="n"/>
      <c r="G58" s="3" t="n"/>
      <c r="H58" s="3" t="n"/>
      <c r="I58" s="6" t="n"/>
      <c r="J58" s="7" t="n"/>
      <c r="K58" s="7" t="n"/>
      <c r="L58" s="7" t="n"/>
      <c r="M58" s="3" t="n"/>
      <c r="N58" s="7" t="n"/>
      <c r="O58" s="3" t="n"/>
      <c r="P58" s="7" t="n"/>
      <c r="Q58" s="3" t="n"/>
      <c r="R58" s="3" t="n"/>
    </row>
    <row r="59">
      <c r="A59" s="3" t="n"/>
      <c r="B59" s="3" t="n"/>
      <c r="C59" s="4">
        <f>IF(A59="","",IF(L59="",IF(M59="Received","Ready to pay","Hold: conditional missing"),IF(O59="Received",IF(H59="Final","Closed out","Complete"),"Waiting: unconditional")))</f>
        <v/>
      </c>
      <c r="D59" s="5">
        <f>IF(AND(A59&lt;&gt;"",L59&lt;&gt;"",O59&lt;&gt;"Received"),TODAY()-L59,"")</f>
        <v/>
      </c>
      <c r="E59" s="4">
        <f>IF(OR(A59="",J59=""),"",IF(SUMPRODUCT(MAX(($A$3:A58=A59)*($B$3:B58=B59)*($K$3:K58)))=0,"First payment",IF(J59&gt;SUMPRODUCT(MAX(($A$3:A58=A59)*($B$3:B58=B59)*($K$3:K58)))+1,"Gap: "&amp;TEXT(SUMPRODUCT(MAX(($A$3:A58=A59)*($B$3:B58=B59)*($K$3:K58)))+1,"mmm d")&amp;" to "&amp;TEXT(J59-1,"mmm d")&amp;" not covered",IF(J59&lt;=SUMPRODUCT(MAX(($A$3:A58=A59)*($B$3:B58=B59)*($K$3:K58))),"Overlaps an earlier period","OK"))))</f>
        <v/>
      </c>
      <c r="F59" s="3" t="n"/>
      <c r="G59" s="3" t="n"/>
      <c r="H59" s="3" t="n"/>
      <c r="I59" s="6" t="n"/>
      <c r="J59" s="7" t="n"/>
      <c r="K59" s="7" t="n"/>
      <c r="L59" s="7" t="n"/>
      <c r="M59" s="3" t="n"/>
      <c r="N59" s="7" t="n"/>
      <c r="O59" s="3" t="n"/>
      <c r="P59" s="7" t="n"/>
      <c r="Q59" s="3" t="n"/>
      <c r="R59" s="3" t="n"/>
    </row>
    <row r="60">
      <c r="A60" s="3" t="n"/>
      <c r="B60" s="3" t="n"/>
      <c r="C60" s="4">
        <f>IF(A60="","",IF(L60="",IF(M60="Received","Ready to pay","Hold: conditional missing"),IF(O60="Received",IF(H60="Final","Closed out","Complete"),"Waiting: unconditional")))</f>
        <v/>
      </c>
      <c r="D60" s="5">
        <f>IF(AND(A60&lt;&gt;"",L60&lt;&gt;"",O60&lt;&gt;"Received"),TODAY()-L60,"")</f>
        <v/>
      </c>
      <c r="E60" s="4">
        <f>IF(OR(A60="",J60=""),"",IF(SUMPRODUCT(MAX(($A$3:A59=A60)*($B$3:B59=B60)*($K$3:K59)))=0,"First payment",IF(J60&gt;SUMPRODUCT(MAX(($A$3:A59=A60)*($B$3:B59=B60)*($K$3:K59)))+1,"Gap: "&amp;TEXT(SUMPRODUCT(MAX(($A$3:A59=A60)*($B$3:B59=B60)*($K$3:K59)))+1,"mmm d")&amp;" to "&amp;TEXT(J60-1,"mmm d")&amp;" not covered",IF(J60&lt;=SUMPRODUCT(MAX(($A$3:A59=A60)*($B$3:B59=B60)*($K$3:K59))),"Overlaps an earlier period","OK"))))</f>
        <v/>
      </c>
      <c r="F60" s="3" t="n"/>
      <c r="G60" s="3" t="n"/>
      <c r="H60" s="3" t="n"/>
      <c r="I60" s="6" t="n"/>
      <c r="J60" s="7" t="n"/>
      <c r="K60" s="7" t="n"/>
      <c r="L60" s="7" t="n"/>
      <c r="M60" s="3" t="n"/>
      <c r="N60" s="7" t="n"/>
      <c r="O60" s="3" t="n"/>
      <c r="P60" s="7" t="n"/>
      <c r="Q60" s="3" t="n"/>
      <c r="R60" s="3" t="n"/>
    </row>
    <row r="61">
      <c r="A61" s="3" t="n"/>
      <c r="B61" s="3" t="n"/>
      <c r="C61" s="4">
        <f>IF(A61="","",IF(L61="",IF(M61="Received","Ready to pay","Hold: conditional missing"),IF(O61="Received",IF(H61="Final","Closed out","Complete"),"Waiting: unconditional")))</f>
        <v/>
      </c>
      <c r="D61" s="5">
        <f>IF(AND(A61&lt;&gt;"",L61&lt;&gt;"",O61&lt;&gt;"Received"),TODAY()-L61,"")</f>
        <v/>
      </c>
      <c r="E61" s="4">
        <f>IF(OR(A61="",J61=""),"",IF(SUMPRODUCT(MAX(($A$3:A60=A61)*($B$3:B60=B61)*($K$3:K60)))=0,"First payment",IF(J61&gt;SUMPRODUCT(MAX(($A$3:A60=A61)*($B$3:B60=B61)*($K$3:K60)))+1,"Gap: "&amp;TEXT(SUMPRODUCT(MAX(($A$3:A60=A61)*($B$3:B60=B61)*($K$3:K60)))+1,"mmm d")&amp;" to "&amp;TEXT(J61-1,"mmm d")&amp;" not covered",IF(J61&lt;=SUMPRODUCT(MAX(($A$3:A60=A61)*($B$3:B60=B61)*($K$3:K60))),"Overlaps an earlier period","OK"))))</f>
        <v/>
      </c>
      <c r="F61" s="3" t="n"/>
      <c r="G61" s="3" t="n"/>
      <c r="H61" s="3" t="n"/>
      <c r="I61" s="6" t="n"/>
      <c r="J61" s="7" t="n"/>
      <c r="K61" s="7" t="n"/>
      <c r="L61" s="7" t="n"/>
      <c r="M61" s="3" t="n"/>
      <c r="N61" s="7" t="n"/>
      <c r="O61" s="3" t="n"/>
      <c r="P61" s="7" t="n"/>
      <c r="Q61" s="3" t="n"/>
      <c r="R61" s="3" t="n"/>
    </row>
    <row r="62">
      <c r="A62" s="3" t="n"/>
      <c r="B62" s="3" t="n"/>
      <c r="C62" s="4">
        <f>IF(A62="","",IF(L62="",IF(M62="Received","Ready to pay","Hold: conditional missing"),IF(O62="Received",IF(H62="Final","Closed out","Complete"),"Waiting: unconditional")))</f>
        <v/>
      </c>
      <c r="D62" s="5">
        <f>IF(AND(A62&lt;&gt;"",L62&lt;&gt;"",O62&lt;&gt;"Received"),TODAY()-L62,"")</f>
        <v/>
      </c>
      <c r="E62" s="4">
        <f>IF(OR(A62="",J62=""),"",IF(SUMPRODUCT(MAX(($A$3:A61=A62)*($B$3:B61=B62)*($K$3:K61)))=0,"First payment",IF(J62&gt;SUMPRODUCT(MAX(($A$3:A61=A62)*($B$3:B61=B62)*($K$3:K61)))+1,"Gap: "&amp;TEXT(SUMPRODUCT(MAX(($A$3:A61=A62)*($B$3:B61=B62)*($K$3:K61)))+1,"mmm d")&amp;" to "&amp;TEXT(J62-1,"mmm d")&amp;" not covered",IF(J62&lt;=SUMPRODUCT(MAX(($A$3:A61=A62)*($B$3:B61=B62)*($K$3:K61))),"Overlaps an earlier period","OK"))))</f>
        <v/>
      </c>
      <c r="F62" s="3" t="n"/>
      <c r="G62" s="3" t="n"/>
      <c r="H62" s="3" t="n"/>
      <c r="I62" s="6" t="n"/>
      <c r="J62" s="7" t="n"/>
      <c r="K62" s="7" t="n"/>
      <c r="L62" s="7" t="n"/>
      <c r="M62" s="3" t="n"/>
      <c r="N62" s="7" t="n"/>
      <c r="O62" s="3" t="n"/>
      <c r="P62" s="7" t="n"/>
      <c r="Q62" s="3" t="n"/>
      <c r="R62" s="3" t="n"/>
    </row>
    <row r="63">
      <c r="A63" s="3" t="n"/>
      <c r="B63" s="3" t="n"/>
      <c r="C63" s="4">
        <f>IF(A63="","",IF(L63="",IF(M63="Received","Ready to pay","Hold: conditional missing"),IF(O63="Received",IF(H63="Final","Closed out","Complete"),"Waiting: unconditional")))</f>
        <v/>
      </c>
      <c r="D63" s="5">
        <f>IF(AND(A63&lt;&gt;"",L63&lt;&gt;"",O63&lt;&gt;"Received"),TODAY()-L63,"")</f>
        <v/>
      </c>
      <c r="E63" s="4">
        <f>IF(OR(A63="",J63=""),"",IF(SUMPRODUCT(MAX(($A$3:A62=A63)*($B$3:B62=B63)*($K$3:K62)))=0,"First payment",IF(J63&gt;SUMPRODUCT(MAX(($A$3:A62=A63)*($B$3:B62=B63)*($K$3:K62)))+1,"Gap: "&amp;TEXT(SUMPRODUCT(MAX(($A$3:A62=A63)*($B$3:B62=B63)*($K$3:K62)))+1,"mmm d")&amp;" to "&amp;TEXT(J63-1,"mmm d")&amp;" not covered",IF(J63&lt;=SUMPRODUCT(MAX(($A$3:A62=A63)*($B$3:B62=B63)*($K$3:K62))),"Overlaps an earlier period","OK"))))</f>
        <v/>
      </c>
      <c r="F63" s="3" t="n"/>
      <c r="G63" s="3" t="n"/>
      <c r="H63" s="3" t="n"/>
      <c r="I63" s="6" t="n"/>
      <c r="J63" s="7" t="n"/>
      <c r="K63" s="7" t="n"/>
      <c r="L63" s="7" t="n"/>
      <c r="M63" s="3" t="n"/>
      <c r="N63" s="7" t="n"/>
      <c r="O63" s="3" t="n"/>
      <c r="P63" s="7" t="n"/>
      <c r="Q63" s="3" t="n"/>
      <c r="R63" s="3" t="n"/>
    </row>
    <row r="64">
      <c r="A64" s="3" t="n"/>
      <c r="B64" s="3" t="n"/>
      <c r="C64" s="4">
        <f>IF(A64="","",IF(L64="",IF(M64="Received","Ready to pay","Hold: conditional missing"),IF(O64="Received",IF(H64="Final","Closed out","Complete"),"Waiting: unconditional")))</f>
        <v/>
      </c>
      <c r="D64" s="5">
        <f>IF(AND(A64&lt;&gt;"",L64&lt;&gt;"",O64&lt;&gt;"Received"),TODAY()-L64,"")</f>
        <v/>
      </c>
      <c r="E64" s="4">
        <f>IF(OR(A64="",J64=""),"",IF(SUMPRODUCT(MAX(($A$3:A63=A64)*($B$3:B63=B64)*($K$3:K63)))=0,"First payment",IF(J64&gt;SUMPRODUCT(MAX(($A$3:A63=A64)*($B$3:B63=B64)*($K$3:K63)))+1,"Gap: "&amp;TEXT(SUMPRODUCT(MAX(($A$3:A63=A64)*($B$3:B63=B64)*($K$3:K63)))+1,"mmm d")&amp;" to "&amp;TEXT(J64-1,"mmm d")&amp;" not covered",IF(J64&lt;=SUMPRODUCT(MAX(($A$3:A63=A64)*($B$3:B63=B64)*($K$3:K63))),"Overlaps an earlier period","OK"))))</f>
        <v/>
      </c>
      <c r="F64" s="3" t="n"/>
      <c r="G64" s="3" t="n"/>
      <c r="H64" s="3" t="n"/>
      <c r="I64" s="6" t="n"/>
      <c r="J64" s="7" t="n"/>
      <c r="K64" s="7" t="n"/>
      <c r="L64" s="7" t="n"/>
      <c r="M64" s="3" t="n"/>
      <c r="N64" s="7" t="n"/>
      <c r="O64" s="3" t="n"/>
      <c r="P64" s="7" t="n"/>
      <c r="Q64" s="3" t="n"/>
      <c r="R64" s="3" t="n"/>
    </row>
    <row r="65">
      <c r="A65" s="3" t="n"/>
      <c r="B65" s="3" t="n"/>
      <c r="C65" s="4">
        <f>IF(A65="","",IF(L65="",IF(M65="Received","Ready to pay","Hold: conditional missing"),IF(O65="Received",IF(H65="Final","Closed out","Complete"),"Waiting: unconditional")))</f>
        <v/>
      </c>
      <c r="D65" s="5">
        <f>IF(AND(A65&lt;&gt;"",L65&lt;&gt;"",O65&lt;&gt;"Received"),TODAY()-L65,"")</f>
        <v/>
      </c>
      <c r="E65" s="4">
        <f>IF(OR(A65="",J65=""),"",IF(SUMPRODUCT(MAX(($A$3:A64=A65)*($B$3:B64=B65)*($K$3:K64)))=0,"First payment",IF(J65&gt;SUMPRODUCT(MAX(($A$3:A64=A65)*($B$3:B64=B65)*($K$3:K64)))+1,"Gap: "&amp;TEXT(SUMPRODUCT(MAX(($A$3:A64=A65)*($B$3:B64=B65)*($K$3:K64)))+1,"mmm d")&amp;" to "&amp;TEXT(J65-1,"mmm d")&amp;" not covered",IF(J65&lt;=SUMPRODUCT(MAX(($A$3:A64=A65)*($B$3:B64=B65)*($K$3:K64))),"Overlaps an earlier period","OK"))))</f>
        <v/>
      </c>
      <c r="F65" s="3" t="n"/>
      <c r="G65" s="3" t="n"/>
      <c r="H65" s="3" t="n"/>
      <c r="I65" s="6" t="n"/>
      <c r="J65" s="7" t="n"/>
      <c r="K65" s="7" t="n"/>
      <c r="L65" s="7" t="n"/>
      <c r="M65" s="3" t="n"/>
      <c r="N65" s="7" t="n"/>
      <c r="O65" s="3" t="n"/>
      <c r="P65" s="7" t="n"/>
      <c r="Q65" s="3" t="n"/>
      <c r="R65" s="3" t="n"/>
    </row>
    <row r="66">
      <c r="A66" s="3" t="n"/>
      <c r="B66" s="3" t="n"/>
      <c r="C66" s="4">
        <f>IF(A66="","",IF(L66="",IF(M66="Received","Ready to pay","Hold: conditional missing"),IF(O66="Received",IF(H66="Final","Closed out","Complete"),"Waiting: unconditional")))</f>
        <v/>
      </c>
      <c r="D66" s="5">
        <f>IF(AND(A66&lt;&gt;"",L66&lt;&gt;"",O66&lt;&gt;"Received"),TODAY()-L66,"")</f>
        <v/>
      </c>
      <c r="E66" s="4">
        <f>IF(OR(A66="",J66=""),"",IF(SUMPRODUCT(MAX(($A$3:A65=A66)*($B$3:B65=B66)*($K$3:K65)))=0,"First payment",IF(J66&gt;SUMPRODUCT(MAX(($A$3:A65=A66)*($B$3:B65=B66)*($K$3:K65)))+1,"Gap: "&amp;TEXT(SUMPRODUCT(MAX(($A$3:A65=A66)*($B$3:B65=B66)*($K$3:K65)))+1,"mmm d")&amp;" to "&amp;TEXT(J66-1,"mmm d")&amp;" not covered",IF(J66&lt;=SUMPRODUCT(MAX(($A$3:A65=A66)*($B$3:B65=B66)*($K$3:K65))),"Overlaps an earlier period","OK"))))</f>
        <v/>
      </c>
      <c r="F66" s="3" t="n"/>
      <c r="G66" s="3" t="n"/>
      <c r="H66" s="3" t="n"/>
      <c r="I66" s="6" t="n"/>
      <c r="J66" s="7" t="n"/>
      <c r="K66" s="7" t="n"/>
      <c r="L66" s="7" t="n"/>
      <c r="M66" s="3" t="n"/>
      <c r="N66" s="7" t="n"/>
      <c r="O66" s="3" t="n"/>
      <c r="P66" s="7" t="n"/>
      <c r="Q66" s="3" t="n"/>
      <c r="R66" s="3" t="n"/>
    </row>
    <row r="67">
      <c r="A67" s="3" t="n"/>
      <c r="B67" s="3" t="n"/>
      <c r="C67" s="4">
        <f>IF(A67="","",IF(L67="",IF(M67="Received","Ready to pay","Hold: conditional missing"),IF(O67="Received",IF(H67="Final","Closed out","Complete"),"Waiting: unconditional")))</f>
        <v/>
      </c>
      <c r="D67" s="5">
        <f>IF(AND(A67&lt;&gt;"",L67&lt;&gt;"",O67&lt;&gt;"Received"),TODAY()-L67,"")</f>
        <v/>
      </c>
      <c r="E67" s="4">
        <f>IF(OR(A67="",J67=""),"",IF(SUMPRODUCT(MAX(($A$3:A66=A67)*($B$3:B66=B67)*($K$3:K66)))=0,"First payment",IF(J67&gt;SUMPRODUCT(MAX(($A$3:A66=A67)*($B$3:B66=B67)*($K$3:K66)))+1,"Gap: "&amp;TEXT(SUMPRODUCT(MAX(($A$3:A66=A67)*($B$3:B66=B67)*($K$3:K66)))+1,"mmm d")&amp;" to "&amp;TEXT(J67-1,"mmm d")&amp;" not covered",IF(J67&lt;=SUMPRODUCT(MAX(($A$3:A66=A67)*($B$3:B66=B67)*($K$3:K66))),"Overlaps an earlier period","OK"))))</f>
        <v/>
      </c>
      <c r="F67" s="3" t="n"/>
      <c r="G67" s="3" t="n"/>
      <c r="H67" s="3" t="n"/>
      <c r="I67" s="6" t="n"/>
      <c r="J67" s="7" t="n"/>
      <c r="K67" s="7" t="n"/>
      <c r="L67" s="7" t="n"/>
      <c r="M67" s="3" t="n"/>
      <c r="N67" s="7" t="n"/>
      <c r="O67" s="3" t="n"/>
      <c r="P67" s="7" t="n"/>
      <c r="Q67" s="3" t="n"/>
      <c r="R67" s="3" t="n"/>
    </row>
    <row r="68">
      <c r="A68" s="3" t="n"/>
      <c r="B68" s="3" t="n"/>
      <c r="C68" s="4">
        <f>IF(A68="","",IF(L68="",IF(M68="Received","Ready to pay","Hold: conditional missing"),IF(O68="Received",IF(H68="Final","Closed out","Complete"),"Waiting: unconditional")))</f>
        <v/>
      </c>
      <c r="D68" s="5">
        <f>IF(AND(A68&lt;&gt;"",L68&lt;&gt;"",O68&lt;&gt;"Received"),TODAY()-L68,"")</f>
        <v/>
      </c>
      <c r="E68" s="4">
        <f>IF(OR(A68="",J68=""),"",IF(SUMPRODUCT(MAX(($A$3:A67=A68)*($B$3:B67=B68)*($K$3:K67)))=0,"First payment",IF(J68&gt;SUMPRODUCT(MAX(($A$3:A67=A68)*($B$3:B67=B68)*($K$3:K67)))+1,"Gap: "&amp;TEXT(SUMPRODUCT(MAX(($A$3:A67=A68)*($B$3:B67=B68)*($K$3:K67)))+1,"mmm d")&amp;" to "&amp;TEXT(J68-1,"mmm d")&amp;" not covered",IF(J68&lt;=SUMPRODUCT(MAX(($A$3:A67=A68)*($B$3:B67=B68)*($K$3:K67))),"Overlaps an earlier period","OK"))))</f>
        <v/>
      </c>
      <c r="F68" s="3" t="n"/>
      <c r="G68" s="3" t="n"/>
      <c r="H68" s="3" t="n"/>
      <c r="I68" s="6" t="n"/>
      <c r="J68" s="7" t="n"/>
      <c r="K68" s="7" t="n"/>
      <c r="L68" s="7" t="n"/>
      <c r="M68" s="3" t="n"/>
      <c r="N68" s="7" t="n"/>
      <c r="O68" s="3" t="n"/>
      <c r="P68" s="7" t="n"/>
      <c r="Q68" s="3" t="n"/>
      <c r="R68" s="3" t="n"/>
    </row>
    <row r="69">
      <c r="A69" s="3" t="n"/>
      <c r="B69" s="3" t="n"/>
      <c r="C69" s="4">
        <f>IF(A69="","",IF(L69="",IF(M69="Received","Ready to pay","Hold: conditional missing"),IF(O69="Received",IF(H69="Final","Closed out","Complete"),"Waiting: unconditional")))</f>
        <v/>
      </c>
      <c r="D69" s="5">
        <f>IF(AND(A69&lt;&gt;"",L69&lt;&gt;"",O69&lt;&gt;"Received"),TODAY()-L69,"")</f>
        <v/>
      </c>
      <c r="E69" s="4">
        <f>IF(OR(A69="",J69=""),"",IF(SUMPRODUCT(MAX(($A$3:A68=A69)*($B$3:B68=B69)*($K$3:K68)))=0,"First payment",IF(J69&gt;SUMPRODUCT(MAX(($A$3:A68=A69)*($B$3:B68=B69)*($K$3:K68)))+1,"Gap: "&amp;TEXT(SUMPRODUCT(MAX(($A$3:A68=A69)*($B$3:B68=B69)*($K$3:K68)))+1,"mmm d")&amp;" to "&amp;TEXT(J69-1,"mmm d")&amp;" not covered",IF(J69&lt;=SUMPRODUCT(MAX(($A$3:A68=A69)*($B$3:B68=B69)*($K$3:K68))),"Overlaps an earlier period","OK"))))</f>
        <v/>
      </c>
      <c r="F69" s="3" t="n"/>
      <c r="G69" s="3" t="n"/>
      <c r="H69" s="3" t="n"/>
      <c r="I69" s="6" t="n"/>
      <c r="J69" s="7" t="n"/>
      <c r="K69" s="7" t="n"/>
      <c r="L69" s="7" t="n"/>
      <c r="M69" s="3" t="n"/>
      <c r="N69" s="7" t="n"/>
      <c r="O69" s="3" t="n"/>
      <c r="P69" s="7" t="n"/>
      <c r="Q69" s="3" t="n"/>
      <c r="R69" s="3" t="n"/>
    </row>
    <row r="70">
      <c r="A70" s="3" t="n"/>
      <c r="B70" s="3" t="n"/>
      <c r="C70" s="4">
        <f>IF(A70="","",IF(L70="",IF(M70="Received","Ready to pay","Hold: conditional missing"),IF(O70="Received",IF(H70="Final","Closed out","Complete"),"Waiting: unconditional")))</f>
        <v/>
      </c>
      <c r="D70" s="5">
        <f>IF(AND(A70&lt;&gt;"",L70&lt;&gt;"",O70&lt;&gt;"Received"),TODAY()-L70,"")</f>
        <v/>
      </c>
      <c r="E70" s="4">
        <f>IF(OR(A70="",J70=""),"",IF(SUMPRODUCT(MAX(($A$3:A69=A70)*($B$3:B69=B70)*($K$3:K69)))=0,"First payment",IF(J70&gt;SUMPRODUCT(MAX(($A$3:A69=A70)*($B$3:B69=B70)*($K$3:K69)))+1,"Gap: "&amp;TEXT(SUMPRODUCT(MAX(($A$3:A69=A70)*($B$3:B69=B70)*($K$3:K69)))+1,"mmm d")&amp;" to "&amp;TEXT(J70-1,"mmm d")&amp;" not covered",IF(J70&lt;=SUMPRODUCT(MAX(($A$3:A69=A70)*($B$3:B69=B70)*($K$3:K69))),"Overlaps an earlier period","OK"))))</f>
        <v/>
      </c>
      <c r="F70" s="3" t="n"/>
      <c r="G70" s="3" t="n"/>
      <c r="H70" s="3" t="n"/>
      <c r="I70" s="6" t="n"/>
      <c r="J70" s="7" t="n"/>
      <c r="K70" s="7" t="n"/>
      <c r="L70" s="7" t="n"/>
      <c r="M70" s="3" t="n"/>
      <c r="N70" s="7" t="n"/>
      <c r="O70" s="3" t="n"/>
      <c r="P70" s="7" t="n"/>
      <c r="Q70" s="3" t="n"/>
      <c r="R70" s="3" t="n"/>
    </row>
    <row r="71">
      <c r="A71" s="3" t="n"/>
      <c r="B71" s="3" t="n"/>
      <c r="C71" s="4">
        <f>IF(A71="","",IF(L71="",IF(M71="Received","Ready to pay","Hold: conditional missing"),IF(O71="Received",IF(H71="Final","Closed out","Complete"),"Waiting: unconditional")))</f>
        <v/>
      </c>
      <c r="D71" s="5">
        <f>IF(AND(A71&lt;&gt;"",L71&lt;&gt;"",O71&lt;&gt;"Received"),TODAY()-L71,"")</f>
        <v/>
      </c>
      <c r="E71" s="4">
        <f>IF(OR(A71="",J71=""),"",IF(SUMPRODUCT(MAX(($A$3:A70=A71)*($B$3:B70=B71)*($K$3:K70)))=0,"First payment",IF(J71&gt;SUMPRODUCT(MAX(($A$3:A70=A71)*($B$3:B70=B71)*($K$3:K70)))+1,"Gap: "&amp;TEXT(SUMPRODUCT(MAX(($A$3:A70=A71)*($B$3:B70=B71)*($K$3:K70)))+1,"mmm d")&amp;" to "&amp;TEXT(J71-1,"mmm d")&amp;" not covered",IF(J71&lt;=SUMPRODUCT(MAX(($A$3:A70=A71)*($B$3:B70=B71)*($K$3:K70))),"Overlaps an earlier period","OK"))))</f>
        <v/>
      </c>
      <c r="F71" s="3" t="n"/>
      <c r="G71" s="3" t="n"/>
      <c r="H71" s="3" t="n"/>
      <c r="I71" s="6" t="n"/>
      <c r="J71" s="7" t="n"/>
      <c r="K71" s="7" t="n"/>
      <c r="L71" s="7" t="n"/>
      <c r="M71" s="3" t="n"/>
      <c r="N71" s="7" t="n"/>
      <c r="O71" s="3" t="n"/>
      <c r="P71" s="7" t="n"/>
      <c r="Q71" s="3" t="n"/>
      <c r="R71" s="3" t="n"/>
    </row>
    <row r="72">
      <c r="A72" s="3" t="n"/>
      <c r="B72" s="3" t="n"/>
      <c r="C72" s="4">
        <f>IF(A72="","",IF(L72="",IF(M72="Received","Ready to pay","Hold: conditional missing"),IF(O72="Received",IF(H72="Final","Closed out","Complete"),"Waiting: unconditional")))</f>
        <v/>
      </c>
      <c r="D72" s="5">
        <f>IF(AND(A72&lt;&gt;"",L72&lt;&gt;"",O72&lt;&gt;"Received"),TODAY()-L72,"")</f>
        <v/>
      </c>
      <c r="E72" s="4">
        <f>IF(OR(A72="",J72=""),"",IF(SUMPRODUCT(MAX(($A$3:A71=A72)*($B$3:B71=B72)*($K$3:K71)))=0,"First payment",IF(J72&gt;SUMPRODUCT(MAX(($A$3:A71=A72)*($B$3:B71=B72)*($K$3:K71)))+1,"Gap: "&amp;TEXT(SUMPRODUCT(MAX(($A$3:A71=A72)*($B$3:B71=B72)*($K$3:K71)))+1,"mmm d")&amp;" to "&amp;TEXT(J72-1,"mmm d")&amp;" not covered",IF(J72&lt;=SUMPRODUCT(MAX(($A$3:A71=A72)*($B$3:B71=B72)*($K$3:K71))),"Overlaps an earlier period","OK"))))</f>
        <v/>
      </c>
      <c r="F72" s="3" t="n"/>
      <c r="G72" s="3" t="n"/>
      <c r="H72" s="3" t="n"/>
      <c r="I72" s="6" t="n"/>
      <c r="J72" s="7" t="n"/>
      <c r="K72" s="7" t="n"/>
      <c r="L72" s="7" t="n"/>
      <c r="M72" s="3" t="n"/>
      <c r="N72" s="7" t="n"/>
      <c r="O72" s="3" t="n"/>
      <c r="P72" s="7" t="n"/>
      <c r="Q72" s="3" t="n"/>
      <c r="R72" s="3" t="n"/>
    </row>
    <row r="73">
      <c r="A73" s="3" t="n"/>
      <c r="B73" s="3" t="n"/>
      <c r="C73" s="4">
        <f>IF(A73="","",IF(L73="",IF(M73="Received","Ready to pay","Hold: conditional missing"),IF(O73="Received",IF(H73="Final","Closed out","Complete"),"Waiting: unconditional")))</f>
        <v/>
      </c>
      <c r="D73" s="5">
        <f>IF(AND(A73&lt;&gt;"",L73&lt;&gt;"",O73&lt;&gt;"Received"),TODAY()-L73,"")</f>
        <v/>
      </c>
      <c r="E73" s="4">
        <f>IF(OR(A73="",J73=""),"",IF(SUMPRODUCT(MAX(($A$3:A72=A73)*($B$3:B72=B73)*($K$3:K72)))=0,"First payment",IF(J73&gt;SUMPRODUCT(MAX(($A$3:A72=A73)*($B$3:B72=B73)*($K$3:K72)))+1,"Gap: "&amp;TEXT(SUMPRODUCT(MAX(($A$3:A72=A73)*($B$3:B72=B73)*($K$3:K72)))+1,"mmm d")&amp;" to "&amp;TEXT(J73-1,"mmm d")&amp;" not covered",IF(J73&lt;=SUMPRODUCT(MAX(($A$3:A72=A73)*($B$3:B72=B73)*($K$3:K72))),"Overlaps an earlier period","OK"))))</f>
        <v/>
      </c>
      <c r="F73" s="3" t="n"/>
      <c r="G73" s="3" t="n"/>
      <c r="H73" s="3" t="n"/>
      <c r="I73" s="6" t="n"/>
      <c r="J73" s="7" t="n"/>
      <c r="K73" s="7" t="n"/>
      <c r="L73" s="7" t="n"/>
      <c r="M73" s="3" t="n"/>
      <c r="N73" s="7" t="n"/>
      <c r="O73" s="3" t="n"/>
      <c r="P73" s="7" t="n"/>
      <c r="Q73" s="3" t="n"/>
      <c r="R73" s="3" t="n"/>
    </row>
    <row r="74">
      <c r="A74" s="3" t="n"/>
      <c r="B74" s="3" t="n"/>
      <c r="C74" s="4">
        <f>IF(A74="","",IF(L74="",IF(M74="Received","Ready to pay","Hold: conditional missing"),IF(O74="Received",IF(H74="Final","Closed out","Complete"),"Waiting: unconditional")))</f>
        <v/>
      </c>
      <c r="D74" s="5">
        <f>IF(AND(A74&lt;&gt;"",L74&lt;&gt;"",O74&lt;&gt;"Received"),TODAY()-L74,"")</f>
        <v/>
      </c>
      <c r="E74" s="4">
        <f>IF(OR(A74="",J74=""),"",IF(SUMPRODUCT(MAX(($A$3:A73=A74)*($B$3:B73=B74)*($K$3:K73)))=0,"First payment",IF(J74&gt;SUMPRODUCT(MAX(($A$3:A73=A74)*($B$3:B73=B74)*($K$3:K73)))+1,"Gap: "&amp;TEXT(SUMPRODUCT(MAX(($A$3:A73=A74)*($B$3:B73=B74)*($K$3:K73)))+1,"mmm d")&amp;" to "&amp;TEXT(J74-1,"mmm d")&amp;" not covered",IF(J74&lt;=SUMPRODUCT(MAX(($A$3:A73=A74)*($B$3:B73=B74)*($K$3:K73))),"Overlaps an earlier period","OK"))))</f>
        <v/>
      </c>
      <c r="F74" s="3" t="n"/>
      <c r="G74" s="3" t="n"/>
      <c r="H74" s="3" t="n"/>
      <c r="I74" s="6" t="n"/>
      <c r="J74" s="7" t="n"/>
      <c r="K74" s="7" t="n"/>
      <c r="L74" s="7" t="n"/>
      <c r="M74" s="3" t="n"/>
      <c r="N74" s="7" t="n"/>
      <c r="O74" s="3" t="n"/>
      <c r="P74" s="7" t="n"/>
      <c r="Q74" s="3" t="n"/>
      <c r="R74" s="3" t="n"/>
    </row>
    <row r="75">
      <c r="A75" s="3" t="n"/>
      <c r="B75" s="3" t="n"/>
      <c r="C75" s="4">
        <f>IF(A75="","",IF(L75="",IF(M75="Received","Ready to pay","Hold: conditional missing"),IF(O75="Received",IF(H75="Final","Closed out","Complete"),"Waiting: unconditional")))</f>
        <v/>
      </c>
      <c r="D75" s="5">
        <f>IF(AND(A75&lt;&gt;"",L75&lt;&gt;"",O75&lt;&gt;"Received"),TODAY()-L75,"")</f>
        <v/>
      </c>
      <c r="E75" s="4">
        <f>IF(OR(A75="",J75=""),"",IF(SUMPRODUCT(MAX(($A$3:A74=A75)*($B$3:B74=B75)*($K$3:K74)))=0,"First payment",IF(J75&gt;SUMPRODUCT(MAX(($A$3:A74=A75)*($B$3:B74=B75)*($K$3:K74)))+1,"Gap: "&amp;TEXT(SUMPRODUCT(MAX(($A$3:A74=A75)*($B$3:B74=B75)*($K$3:K74)))+1,"mmm d")&amp;" to "&amp;TEXT(J75-1,"mmm d")&amp;" not covered",IF(J75&lt;=SUMPRODUCT(MAX(($A$3:A74=A75)*($B$3:B74=B75)*($K$3:K74))),"Overlaps an earlier period","OK"))))</f>
        <v/>
      </c>
      <c r="F75" s="3" t="n"/>
      <c r="G75" s="3" t="n"/>
      <c r="H75" s="3" t="n"/>
      <c r="I75" s="6" t="n"/>
      <c r="J75" s="7" t="n"/>
      <c r="K75" s="7" t="n"/>
      <c r="L75" s="7" t="n"/>
      <c r="M75" s="3" t="n"/>
      <c r="N75" s="7" t="n"/>
      <c r="O75" s="3" t="n"/>
      <c r="P75" s="7" t="n"/>
      <c r="Q75" s="3" t="n"/>
      <c r="R75" s="3" t="n"/>
    </row>
    <row r="76">
      <c r="A76" s="3" t="n"/>
      <c r="B76" s="3" t="n"/>
      <c r="C76" s="4">
        <f>IF(A76="","",IF(L76="",IF(M76="Received","Ready to pay","Hold: conditional missing"),IF(O76="Received",IF(H76="Final","Closed out","Complete"),"Waiting: unconditional")))</f>
        <v/>
      </c>
      <c r="D76" s="5">
        <f>IF(AND(A76&lt;&gt;"",L76&lt;&gt;"",O76&lt;&gt;"Received"),TODAY()-L76,"")</f>
        <v/>
      </c>
      <c r="E76" s="4">
        <f>IF(OR(A76="",J76=""),"",IF(SUMPRODUCT(MAX(($A$3:A75=A76)*($B$3:B75=B76)*($K$3:K75)))=0,"First payment",IF(J76&gt;SUMPRODUCT(MAX(($A$3:A75=A76)*($B$3:B75=B76)*($K$3:K75)))+1,"Gap: "&amp;TEXT(SUMPRODUCT(MAX(($A$3:A75=A76)*($B$3:B75=B76)*($K$3:K75)))+1,"mmm d")&amp;" to "&amp;TEXT(J76-1,"mmm d")&amp;" not covered",IF(J76&lt;=SUMPRODUCT(MAX(($A$3:A75=A76)*($B$3:B75=B76)*($K$3:K75))),"Overlaps an earlier period","OK"))))</f>
        <v/>
      </c>
      <c r="F76" s="3" t="n"/>
      <c r="G76" s="3" t="n"/>
      <c r="H76" s="3" t="n"/>
      <c r="I76" s="6" t="n"/>
      <c r="J76" s="7" t="n"/>
      <c r="K76" s="7" t="n"/>
      <c r="L76" s="7" t="n"/>
      <c r="M76" s="3" t="n"/>
      <c r="N76" s="7" t="n"/>
      <c r="O76" s="3" t="n"/>
      <c r="P76" s="7" t="n"/>
      <c r="Q76" s="3" t="n"/>
      <c r="R76" s="3" t="n"/>
    </row>
    <row r="77">
      <c r="A77" s="3" t="n"/>
      <c r="B77" s="3" t="n"/>
      <c r="C77" s="4">
        <f>IF(A77="","",IF(L77="",IF(M77="Received","Ready to pay","Hold: conditional missing"),IF(O77="Received",IF(H77="Final","Closed out","Complete"),"Waiting: unconditional")))</f>
        <v/>
      </c>
      <c r="D77" s="5">
        <f>IF(AND(A77&lt;&gt;"",L77&lt;&gt;"",O77&lt;&gt;"Received"),TODAY()-L77,"")</f>
        <v/>
      </c>
      <c r="E77" s="4">
        <f>IF(OR(A77="",J77=""),"",IF(SUMPRODUCT(MAX(($A$3:A76=A77)*($B$3:B76=B77)*($K$3:K76)))=0,"First payment",IF(J77&gt;SUMPRODUCT(MAX(($A$3:A76=A77)*($B$3:B76=B77)*($K$3:K76)))+1,"Gap: "&amp;TEXT(SUMPRODUCT(MAX(($A$3:A76=A77)*($B$3:B76=B77)*($K$3:K76)))+1,"mmm d")&amp;" to "&amp;TEXT(J77-1,"mmm d")&amp;" not covered",IF(J77&lt;=SUMPRODUCT(MAX(($A$3:A76=A77)*($B$3:B76=B77)*($K$3:K76))),"Overlaps an earlier period","OK"))))</f>
        <v/>
      </c>
      <c r="F77" s="3" t="n"/>
      <c r="G77" s="3" t="n"/>
      <c r="H77" s="3" t="n"/>
      <c r="I77" s="6" t="n"/>
      <c r="J77" s="7" t="n"/>
      <c r="K77" s="7" t="n"/>
      <c r="L77" s="7" t="n"/>
      <c r="M77" s="3" t="n"/>
      <c r="N77" s="7" t="n"/>
      <c r="O77" s="3" t="n"/>
      <c r="P77" s="7" t="n"/>
      <c r="Q77" s="3" t="n"/>
      <c r="R77" s="3" t="n"/>
    </row>
    <row r="78">
      <c r="A78" s="3" t="n"/>
      <c r="B78" s="3" t="n"/>
      <c r="C78" s="4">
        <f>IF(A78="","",IF(L78="",IF(M78="Received","Ready to pay","Hold: conditional missing"),IF(O78="Received",IF(H78="Final","Closed out","Complete"),"Waiting: unconditional")))</f>
        <v/>
      </c>
      <c r="D78" s="5">
        <f>IF(AND(A78&lt;&gt;"",L78&lt;&gt;"",O78&lt;&gt;"Received"),TODAY()-L78,"")</f>
        <v/>
      </c>
      <c r="E78" s="4">
        <f>IF(OR(A78="",J78=""),"",IF(SUMPRODUCT(MAX(($A$3:A77=A78)*($B$3:B77=B78)*($K$3:K77)))=0,"First payment",IF(J78&gt;SUMPRODUCT(MAX(($A$3:A77=A78)*($B$3:B77=B78)*($K$3:K77)))+1,"Gap: "&amp;TEXT(SUMPRODUCT(MAX(($A$3:A77=A78)*($B$3:B77=B78)*($K$3:K77)))+1,"mmm d")&amp;" to "&amp;TEXT(J78-1,"mmm d")&amp;" not covered",IF(J78&lt;=SUMPRODUCT(MAX(($A$3:A77=A78)*($B$3:B77=B78)*($K$3:K77))),"Overlaps an earlier period","OK"))))</f>
        <v/>
      </c>
      <c r="F78" s="3" t="n"/>
      <c r="G78" s="3" t="n"/>
      <c r="H78" s="3" t="n"/>
      <c r="I78" s="6" t="n"/>
      <c r="J78" s="7" t="n"/>
      <c r="K78" s="7" t="n"/>
      <c r="L78" s="7" t="n"/>
      <c r="M78" s="3" t="n"/>
      <c r="N78" s="7" t="n"/>
      <c r="O78" s="3" t="n"/>
      <c r="P78" s="7" t="n"/>
      <c r="Q78" s="3" t="n"/>
      <c r="R78" s="3" t="n"/>
    </row>
    <row r="79">
      <c r="A79" s="3" t="n"/>
      <c r="B79" s="3" t="n"/>
      <c r="C79" s="4">
        <f>IF(A79="","",IF(L79="",IF(M79="Received","Ready to pay","Hold: conditional missing"),IF(O79="Received",IF(H79="Final","Closed out","Complete"),"Waiting: unconditional")))</f>
        <v/>
      </c>
      <c r="D79" s="5">
        <f>IF(AND(A79&lt;&gt;"",L79&lt;&gt;"",O79&lt;&gt;"Received"),TODAY()-L79,"")</f>
        <v/>
      </c>
      <c r="E79" s="4">
        <f>IF(OR(A79="",J79=""),"",IF(SUMPRODUCT(MAX(($A$3:A78=A79)*($B$3:B78=B79)*($K$3:K78)))=0,"First payment",IF(J79&gt;SUMPRODUCT(MAX(($A$3:A78=A79)*($B$3:B78=B79)*($K$3:K78)))+1,"Gap: "&amp;TEXT(SUMPRODUCT(MAX(($A$3:A78=A79)*($B$3:B78=B79)*($K$3:K78)))+1,"mmm d")&amp;" to "&amp;TEXT(J79-1,"mmm d")&amp;" not covered",IF(J79&lt;=SUMPRODUCT(MAX(($A$3:A78=A79)*($B$3:B78=B79)*($K$3:K78))),"Overlaps an earlier period","OK"))))</f>
        <v/>
      </c>
      <c r="F79" s="3" t="n"/>
      <c r="G79" s="3" t="n"/>
      <c r="H79" s="3" t="n"/>
      <c r="I79" s="6" t="n"/>
      <c r="J79" s="7" t="n"/>
      <c r="K79" s="7" t="n"/>
      <c r="L79" s="7" t="n"/>
      <c r="M79" s="3" t="n"/>
      <c r="N79" s="7" t="n"/>
      <c r="O79" s="3" t="n"/>
      <c r="P79" s="7" t="n"/>
      <c r="Q79" s="3" t="n"/>
      <c r="R79" s="3" t="n"/>
    </row>
    <row r="80">
      <c r="A80" s="3" t="n"/>
      <c r="B80" s="3" t="n"/>
      <c r="C80" s="4">
        <f>IF(A80="","",IF(L80="",IF(M80="Received","Ready to pay","Hold: conditional missing"),IF(O80="Received",IF(H80="Final","Closed out","Complete"),"Waiting: unconditional")))</f>
        <v/>
      </c>
      <c r="D80" s="5">
        <f>IF(AND(A80&lt;&gt;"",L80&lt;&gt;"",O80&lt;&gt;"Received"),TODAY()-L80,"")</f>
        <v/>
      </c>
      <c r="E80" s="4">
        <f>IF(OR(A80="",J80=""),"",IF(SUMPRODUCT(MAX(($A$3:A79=A80)*($B$3:B79=B80)*($K$3:K79)))=0,"First payment",IF(J80&gt;SUMPRODUCT(MAX(($A$3:A79=A80)*($B$3:B79=B80)*($K$3:K79)))+1,"Gap: "&amp;TEXT(SUMPRODUCT(MAX(($A$3:A79=A80)*($B$3:B79=B80)*($K$3:K79)))+1,"mmm d")&amp;" to "&amp;TEXT(J80-1,"mmm d")&amp;" not covered",IF(J80&lt;=SUMPRODUCT(MAX(($A$3:A79=A80)*($B$3:B79=B80)*($K$3:K79))),"Overlaps an earlier period","OK"))))</f>
        <v/>
      </c>
      <c r="F80" s="3" t="n"/>
      <c r="G80" s="3" t="n"/>
      <c r="H80" s="3" t="n"/>
      <c r="I80" s="6" t="n"/>
      <c r="J80" s="7" t="n"/>
      <c r="K80" s="7" t="n"/>
      <c r="L80" s="7" t="n"/>
      <c r="M80" s="3" t="n"/>
      <c r="N80" s="7" t="n"/>
      <c r="O80" s="3" t="n"/>
      <c r="P80" s="7" t="n"/>
      <c r="Q80" s="3" t="n"/>
      <c r="R80" s="3" t="n"/>
    </row>
    <row r="81">
      <c r="A81" s="3" t="n"/>
      <c r="B81" s="3" t="n"/>
      <c r="C81" s="4">
        <f>IF(A81="","",IF(L81="",IF(M81="Received","Ready to pay","Hold: conditional missing"),IF(O81="Received",IF(H81="Final","Closed out","Complete"),"Waiting: unconditional")))</f>
        <v/>
      </c>
      <c r="D81" s="5">
        <f>IF(AND(A81&lt;&gt;"",L81&lt;&gt;"",O81&lt;&gt;"Received"),TODAY()-L81,"")</f>
        <v/>
      </c>
      <c r="E81" s="4">
        <f>IF(OR(A81="",J81=""),"",IF(SUMPRODUCT(MAX(($A$3:A80=A81)*($B$3:B80=B81)*($K$3:K80)))=0,"First payment",IF(J81&gt;SUMPRODUCT(MAX(($A$3:A80=A81)*($B$3:B80=B81)*($K$3:K80)))+1,"Gap: "&amp;TEXT(SUMPRODUCT(MAX(($A$3:A80=A81)*($B$3:B80=B81)*($K$3:K80)))+1,"mmm d")&amp;" to "&amp;TEXT(J81-1,"mmm d")&amp;" not covered",IF(J81&lt;=SUMPRODUCT(MAX(($A$3:A80=A81)*($B$3:B80=B81)*($K$3:K80))),"Overlaps an earlier period","OK"))))</f>
        <v/>
      </c>
      <c r="F81" s="3" t="n"/>
      <c r="G81" s="3" t="n"/>
      <c r="H81" s="3" t="n"/>
      <c r="I81" s="6" t="n"/>
      <c r="J81" s="7" t="n"/>
      <c r="K81" s="7" t="n"/>
      <c r="L81" s="7" t="n"/>
      <c r="M81" s="3" t="n"/>
      <c r="N81" s="7" t="n"/>
      <c r="O81" s="3" t="n"/>
      <c r="P81" s="7" t="n"/>
      <c r="Q81" s="3" t="n"/>
      <c r="R81" s="3" t="n"/>
    </row>
    <row r="82">
      <c r="A82" s="3" t="n"/>
      <c r="B82" s="3" t="n"/>
      <c r="C82" s="4">
        <f>IF(A82="","",IF(L82="",IF(M82="Received","Ready to pay","Hold: conditional missing"),IF(O82="Received",IF(H82="Final","Closed out","Complete"),"Waiting: unconditional")))</f>
        <v/>
      </c>
      <c r="D82" s="5">
        <f>IF(AND(A82&lt;&gt;"",L82&lt;&gt;"",O82&lt;&gt;"Received"),TODAY()-L82,"")</f>
        <v/>
      </c>
      <c r="E82" s="4">
        <f>IF(OR(A82="",J82=""),"",IF(SUMPRODUCT(MAX(($A$3:A81=A82)*($B$3:B81=B82)*($K$3:K81)))=0,"First payment",IF(J82&gt;SUMPRODUCT(MAX(($A$3:A81=A82)*($B$3:B81=B82)*($K$3:K81)))+1,"Gap: "&amp;TEXT(SUMPRODUCT(MAX(($A$3:A81=A82)*($B$3:B81=B82)*($K$3:K81)))+1,"mmm d")&amp;" to "&amp;TEXT(J82-1,"mmm d")&amp;" not covered",IF(J82&lt;=SUMPRODUCT(MAX(($A$3:A81=A82)*($B$3:B81=B82)*($K$3:K81))),"Overlaps an earlier period","OK"))))</f>
        <v/>
      </c>
      <c r="F82" s="3" t="n"/>
      <c r="G82" s="3" t="n"/>
      <c r="H82" s="3" t="n"/>
      <c r="I82" s="6" t="n"/>
      <c r="J82" s="7" t="n"/>
      <c r="K82" s="7" t="n"/>
      <c r="L82" s="7" t="n"/>
      <c r="M82" s="3" t="n"/>
      <c r="N82" s="7" t="n"/>
      <c r="O82" s="3" t="n"/>
      <c r="P82" s="7" t="n"/>
      <c r="Q82" s="3" t="n"/>
      <c r="R82" s="3" t="n"/>
    </row>
    <row r="83">
      <c r="A83" s="3" t="n"/>
      <c r="B83" s="3" t="n"/>
      <c r="C83" s="4">
        <f>IF(A83="","",IF(L83="",IF(M83="Received","Ready to pay","Hold: conditional missing"),IF(O83="Received",IF(H83="Final","Closed out","Complete"),"Waiting: unconditional")))</f>
        <v/>
      </c>
      <c r="D83" s="5">
        <f>IF(AND(A83&lt;&gt;"",L83&lt;&gt;"",O83&lt;&gt;"Received"),TODAY()-L83,"")</f>
        <v/>
      </c>
      <c r="E83" s="4">
        <f>IF(OR(A83="",J83=""),"",IF(SUMPRODUCT(MAX(($A$3:A82=A83)*($B$3:B82=B83)*($K$3:K82)))=0,"First payment",IF(J83&gt;SUMPRODUCT(MAX(($A$3:A82=A83)*($B$3:B82=B83)*($K$3:K82)))+1,"Gap: "&amp;TEXT(SUMPRODUCT(MAX(($A$3:A82=A83)*($B$3:B82=B83)*($K$3:K82)))+1,"mmm d")&amp;" to "&amp;TEXT(J83-1,"mmm d")&amp;" not covered",IF(J83&lt;=SUMPRODUCT(MAX(($A$3:A82=A83)*($B$3:B82=B83)*($K$3:K82))),"Overlaps an earlier period","OK"))))</f>
        <v/>
      </c>
      <c r="F83" s="3" t="n"/>
      <c r="G83" s="3" t="n"/>
      <c r="H83" s="3" t="n"/>
      <c r="I83" s="6" t="n"/>
      <c r="J83" s="7" t="n"/>
      <c r="K83" s="7" t="n"/>
      <c r="L83" s="7" t="n"/>
      <c r="M83" s="3" t="n"/>
      <c r="N83" s="7" t="n"/>
      <c r="O83" s="3" t="n"/>
      <c r="P83" s="7" t="n"/>
      <c r="Q83" s="3" t="n"/>
      <c r="R83" s="3" t="n"/>
    </row>
    <row r="84">
      <c r="A84" s="3" t="n"/>
      <c r="B84" s="3" t="n"/>
      <c r="C84" s="4">
        <f>IF(A84="","",IF(L84="",IF(M84="Received","Ready to pay","Hold: conditional missing"),IF(O84="Received",IF(H84="Final","Closed out","Complete"),"Waiting: unconditional")))</f>
        <v/>
      </c>
      <c r="D84" s="5">
        <f>IF(AND(A84&lt;&gt;"",L84&lt;&gt;"",O84&lt;&gt;"Received"),TODAY()-L84,"")</f>
        <v/>
      </c>
      <c r="E84" s="4">
        <f>IF(OR(A84="",J84=""),"",IF(SUMPRODUCT(MAX(($A$3:A83=A84)*($B$3:B83=B84)*($K$3:K83)))=0,"First payment",IF(J84&gt;SUMPRODUCT(MAX(($A$3:A83=A84)*($B$3:B83=B84)*($K$3:K83)))+1,"Gap: "&amp;TEXT(SUMPRODUCT(MAX(($A$3:A83=A84)*($B$3:B83=B84)*($K$3:K83)))+1,"mmm d")&amp;" to "&amp;TEXT(J84-1,"mmm d")&amp;" not covered",IF(J84&lt;=SUMPRODUCT(MAX(($A$3:A83=A84)*($B$3:B83=B84)*($K$3:K83))),"Overlaps an earlier period","OK"))))</f>
        <v/>
      </c>
      <c r="F84" s="3" t="n"/>
      <c r="G84" s="3" t="n"/>
      <c r="H84" s="3" t="n"/>
      <c r="I84" s="6" t="n"/>
      <c r="J84" s="7" t="n"/>
      <c r="K84" s="7" t="n"/>
      <c r="L84" s="7" t="n"/>
      <c r="M84" s="3" t="n"/>
      <c r="N84" s="7" t="n"/>
      <c r="O84" s="3" t="n"/>
      <c r="P84" s="7" t="n"/>
      <c r="Q84" s="3" t="n"/>
      <c r="R84" s="3" t="n"/>
    </row>
    <row r="85">
      <c r="A85" s="3" t="n"/>
      <c r="B85" s="3" t="n"/>
      <c r="C85" s="4">
        <f>IF(A85="","",IF(L85="",IF(M85="Received","Ready to pay","Hold: conditional missing"),IF(O85="Received",IF(H85="Final","Closed out","Complete"),"Waiting: unconditional")))</f>
        <v/>
      </c>
      <c r="D85" s="5">
        <f>IF(AND(A85&lt;&gt;"",L85&lt;&gt;"",O85&lt;&gt;"Received"),TODAY()-L85,"")</f>
        <v/>
      </c>
      <c r="E85" s="4">
        <f>IF(OR(A85="",J85=""),"",IF(SUMPRODUCT(MAX(($A$3:A84=A85)*($B$3:B84=B85)*($K$3:K84)))=0,"First payment",IF(J85&gt;SUMPRODUCT(MAX(($A$3:A84=A85)*($B$3:B84=B85)*($K$3:K84)))+1,"Gap: "&amp;TEXT(SUMPRODUCT(MAX(($A$3:A84=A85)*($B$3:B84=B85)*($K$3:K84)))+1,"mmm d")&amp;" to "&amp;TEXT(J85-1,"mmm d")&amp;" not covered",IF(J85&lt;=SUMPRODUCT(MAX(($A$3:A84=A85)*($B$3:B84=B85)*($K$3:K84))),"Overlaps an earlier period","OK"))))</f>
        <v/>
      </c>
      <c r="F85" s="3" t="n"/>
      <c r="G85" s="3" t="n"/>
      <c r="H85" s="3" t="n"/>
      <c r="I85" s="6" t="n"/>
      <c r="J85" s="7" t="n"/>
      <c r="K85" s="7" t="n"/>
      <c r="L85" s="7" t="n"/>
      <c r="M85" s="3" t="n"/>
      <c r="N85" s="7" t="n"/>
      <c r="O85" s="3" t="n"/>
      <c r="P85" s="7" t="n"/>
      <c r="Q85" s="3" t="n"/>
      <c r="R85" s="3" t="n"/>
    </row>
    <row r="86">
      <c r="A86" s="3" t="n"/>
      <c r="B86" s="3" t="n"/>
      <c r="C86" s="4">
        <f>IF(A86="","",IF(L86="",IF(M86="Received","Ready to pay","Hold: conditional missing"),IF(O86="Received",IF(H86="Final","Closed out","Complete"),"Waiting: unconditional")))</f>
        <v/>
      </c>
      <c r="D86" s="5">
        <f>IF(AND(A86&lt;&gt;"",L86&lt;&gt;"",O86&lt;&gt;"Received"),TODAY()-L86,"")</f>
        <v/>
      </c>
      <c r="E86" s="4">
        <f>IF(OR(A86="",J86=""),"",IF(SUMPRODUCT(MAX(($A$3:A85=A86)*($B$3:B85=B86)*($K$3:K85)))=0,"First payment",IF(J86&gt;SUMPRODUCT(MAX(($A$3:A85=A86)*($B$3:B85=B86)*($K$3:K85)))+1,"Gap: "&amp;TEXT(SUMPRODUCT(MAX(($A$3:A85=A86)*($B$3:B85=B86)*($K$3:K85)))+1,"mmm d")&amp;" to "&amp;TEXT(J86-1,"mmm d")&amp;" not covered",IF(J86&lt;=SUMPRODUCT(MAX(($A$3:A85=A86)*($B$3:B85=B86)*($K$3:K85))),"Overlaps an earlier period","OK"))))</f>
        <v/>
      </c>
      <c r="F86" s="3" t="n"/>
      <c r="G86" s="3" t="n"/>
      <c r="H86" s="3" t="n"/>
      <c r="I86" s="6" t="n"/>
      <c r="J86" s="7" t="n"/>
      <c r="K86" s="7" t="n"/>
      <c r="L86" s="7" t="n"/>
      <c r="M86" s="3" t="n"/>
      <c r="N86" s="7" t="n"/>
      <c r="O86" s="3" t="n"/>
      <c r="P86" s="7" t="n"/>
      <c r="Q86" s="3" t="n"/>
      <c r="R86" s="3" t="n"/>
    </row>
    <row r="87">
      <c r="A87" s="3" t="n"/>
      <c r="B87" s="3" t="n"/>
      <c r="C87" s="4">
        <f>IF(A87="","",IF(L87="",IF(M87="Received","Ready to pay","Hold: conditional missing"),IF(O87="Received",IF(H87="Final","Closed out","Complete"),"Waiting: unconditional")))</f>
        <v/>
      </c>
      <c r="D87" s="5">
        <f>IF(AND(A87&lt;&gt;"",L87&lt;&gt;"",O87&lt;&gt;"Received"),TODAY()-L87,"")</f>
        <v/>
      </c>
      <c r="E87" s="4">
        <f>IF(OR(A87="",J87=""),"",IF(SUMPRODUCT(MAX(($A$3:A86=A87)*($B$3:B86=B87)*($K$3:K86)))=0,"First payment",IF(J87&gt;SUMPRODUCT(MAX(($A$3:A86=A87)*($B$3:B86=B87)*($K$3:K86)))+1,"Gap: "&amp;TEXT(SUMPRODUCT(MAX(($A$3:A86=A87)*($B$3:B86=B87)*($K$3:K86)))+1,"mmm d")&amp;" to "&amp;TEXT(J87-1,"mmm d")&amp;" not covered",IF(J87&lt;=SUMPRODUCT(MAX(($A$3:A86=A87)*($B$3:B86=B87)*($K$3:K86))),"Overlaps an earlier period","OK"))))</f>
        <v/>
      </c>
      <c r="F87" s="3" t="n"/>
      <c r="G87" s="3" t="n"/>
      <c r="H87" s="3" t="n"/>
      <c r="I87" s="6" t="n"/>
      <c r="J87" s="7" t="n"/>
      <c r="K87" s="7" t="n"/>
      <c r="L87" s="7" t="n"/>
      <c r="M87" s="3" t="n"/>
      <c r="N87" s="7" t="n"/>
      <c r="O87" s="3" t="n"/>
      <c r="P87" s="7" t="n"/>
      <c r="Q87" s="3" t="n"/>
      <c r="R87" s="3" t="n"/>
    </row>
    <row r="88">
      <c r="A88" s="3" t="n"/>
      <c r="B88" s="3" t="n"/>
      <c r="C88" s="4">
        <f>IF(A88="","",IF(L88="",IF(M88="Received","Ready to pay","Hold: conditional missing"),IF(O88="Received",IF(H88="Final","Closed out","Complete"),"Waiting: unconditional")))</f>
        <v/>
      </c>
      <c r="D88" s="5">
        <f>IF(AND(A88&lt;&gt;"",L88&lt;&gt;"",O88&lt;&gt;"Received"),TODAY()-L88,"")</f>
        <v/>
      </c>
      <c r="E88" s="4">
        <f>IF(OR(A88="",J88=""),"",IF(SUMPRODUCT(MAX(($A$3:A87=A88)*($B$3:B87=B88)*($K$3:K87)))=0,"First payment",IF(J88&gt;SUMPRODUCT(MAX(($A$3:A87=A88)*($B$3:B87=B88)*($K$3:K87)))+1,"Gap: "&amp;TEXT(SUMPRODUCT(MAX(($A$3:A87=A88)*($B$3:B87=B88)*($K$3:K87)))+1,"mmm d")&amp;" to "&amp;TEXT(J88-1,"mmm d")&amp;" not covered",IF(J88&lt;=SUMPRODUCT(MAX(($A$3:A87=A88)*($B$3:B87=B88)*($K$3:K87))),"Overlaps an earlier period","OK"))))</f>
        <v/>
      </c>
      <c r="F88" s="3" t="n"/>
      <c r="G88" s="3" t="n"/>
      <c r="H88" s="3" t="n"/>
      <c r="I88" s="6" t="n"/>
      <c r="J88" s="7" t="n"/>
      <c r="K88" s="7" t="n"/>
      <c r="L88" s="7" t="n"/>
      <c r="M88" s="3" t="n"/>
      <c r="N88" s="7" t="n"/>
      <c r="O88" s="3" t="n"/>
      <c r="P88" s="7" t="n"/>
      <c r="Q88" s="3" t="n"/>
      <c r="R88" s="3" t="n"/>
    </row>
    <row r="89">
      <c r="A89" s="3" t="n"/>
      <c r="B89" s="3" t="n"/>
      <c r="C89" s="4">
        <f>IF(A89="","",IF(L89="",IF(M89="Received","Ready to pay","Hold: conditional missing"),IF(O89="Received",IF(H89="Final","Closed out","Complete"),"Waiting: unconditional")))</f>
        <v/>
      </c>
      <c r="D89" s="5">
        <f>IF(AND(A89&lt;&gt;"",L89&lt;&gt;"",O89&lt;&gt;"Received"),TODAY()-L89,"")</f>
        <v/>
      </c>
      <c r="E89" s="4">
        <f>IF(OR(A89="",J89=""),"",IF(SUMPRODUCT(MAX(($A$3:A88=A89)*($B$3:B88=B89)*($K$3:K88)))=0,"First payment",IF(J89&gt;SUMPRODUCT(MAX(($A$3:A88=A89)*($B$3:B88=B89)*($K$3:K88)))+1,"Gap: "&amp;TEXT(SUMPRODUCT(MAX(($A$3:A88=A89)*($B$3:B88=B89)*($K$3:K88)))+1,"mmm d")&amp;" to "&amp;TEXT(J89-1,"mmm d")&amp;" not covered",IF(J89&lt;=SUMPRODUCT(MAX(($A$3:A88=A89)*($B$3:B88=B89)*($K$3:K88))),"Overlaps an earlier period","OK"))))</f>
        <v/>
      </c>
      <c r="F89" s="3" t="n"/>
      <c r="G89" s="3" t="n"/>
      <c r="H89" s="3" t="n"/>
      <c r="I89" s="6" t="n"/>
      <c r="J89" s="7" t="n"/>
      <c r="K89" s="7" t="n"/>
      <c r="L89" s="7" t="n"/>
      <c r="M89" s="3" t="n"/>
      <c r="N89" s="7" t="n"/>
      <c r="O89" s="3" t="n"/>
      <c r="P89" s="7" t="n"/>
      <c r="Q89" s="3" t="n"/>
      <c r="R89" s="3" t="n"/>
    </row>
    <row r="90">
      <c r="A90" s="3" t="n"/>
      <c r="B90" s="3" t="n"/>
      <c r="C90" s="4">
        <f>IF(A90="","",IF(L90="",IF(M90="Received","Ready to pay","Hold: conditional missing"),IF(O90="Received",IF(H90="Final","Closed out","Complete"),"Waiting: unconditional")))</f>
        <v/>
      </c>
      <c r="D90" s="5">
        <f>IF(AND(A90&lt;&gt;"",L90&lt;&gt;"",O90&lt;&gt;"Received"),TODAY()-L90,"")</f>
        <v/>
      </c>
      <c r="E90" s="4">
        <f>IF(OR(A90="",J90=""),"",IF(SUMPRODUCT(MAX(($A$3:A89=A90)*($B$3:B89=B90)*($K$3:K89)))=0,"First payment",IF(J90&gt;SUMPRODUCT(MAX(($A$3:A89=A90)*($B$3:B89=B90)*($K$3:K89)))+1,"Gap: "&amp;TEXT(SUMPRODUCT(MAX(($A$3:A89=A90)*($B$3:B89=B90)*($K$3:K89)))+1,"mmm d")&amp;" to "&amp;TEXT(J90-1,"mmm d")&amp;" not covered",IF(J90&lt;=SUMPRODUCT(MAX(($A$3:A89=A90)*($B$3:B89=B90)*($K$3:K89))),"Overlaps an earlier period","OK"))))</f>
        <v/>
      </c>
      <c r="F90" s="3" t="n"/>
      <c r="G90" s="3" t="n"/>
      <c r="H90" s="3" t="n"/>
      <c r="I90" s="6" t="n"/>
      <c r="J90" s="7" t="n"/>
      <c r="K90" s="7" t="n"/>
      <c r="L90" s="7" t="n"/>
      <c r="M90" s="3" t="n"/>
      <c r="N90" s="7" t="n"/>
      <c r="O90" s="3" t="n"/>
      <c r="P90" s="7" t="n"/>
      <c r="Q90" s="3" t="n"/>
      <c r="R90" s="3" t="n"/>
    </row>
    <row r="91">
      <c r="A91" s="3" t="n"/>
      <c r="B91" s="3" t="n"/>
      <c r="C91" s="4">
        <f>IF(A91="","",IF(L91="",IF(M91="Received","Ready to pay","Hold: conditional missing"),IF(O91="Received",IF(H91="Final","Closed out","Complete"),"Waiting: unconditional")))</f>
        <v/>
      </c>
      <c r="D91" s="5">
        <f>IF(AND(A91&lt;&gt;"",L91&lt;&gt;"",O91&lt;&gt;"Received"),TODAY()-L91,"")</f>
        <v/>
      </c>
      <c r="E91" s="4">
        <f>IF(OR(A91="",J91=""),"",IF(SUMPRODUCT(MAX(($A$3:A90=A91)*($B$3:B90=B91)*($K$3:K90)))=0,"First payment",IF(J91&gt;SUMPRODUCT(MAX(($A$3:A90=A91)*($B$3:B90=B91)*($K$3:K90)))+1,"Gap: "&amp;TEXT(SUMPRODUCT(MAX(($A$3:A90=A91)*($B$3:B90=B91)*($K$3:K90)))+1,"mmm d")&amp;" to "&amp;TEXT(J91-1,"mmm d")&amp;" not covered",IF(J91&lt;=SUMPRODUCT(MAX(($A$3:A90=A91)*($B$3:B90=B91)*($K$3:K90))),"Overlaps an earlier period","OK"))))</f>
        <v/>
      </c>
      <c r="F91" s="3" t="n"/>
      <c r="G91" s="3" t="n"/>
      <c r="H91" s="3" t="n"/>
      <c r="I91" s="6" t="n"/>
      <c r="J91" s="7" t="n"/>
      <c r="K91" s="7" t="n"/>
      <c r="L91" s="7" t="n"/>
      <c r="M91" s="3" t="n"/>
      <c r="N91" s="7" t="n"/>
      <c r="O91" s="3" t="n"/>
      <c r="P91" s="7" t="n"/>
      <c r="Q91" s="3" t="n"/>
      <c r="R91" s="3" t="n"/>
    </row>
    <row r="92">
      <c r="A92" s="3" t="n"/>
      <c r="B92" s="3" t="n"/>
      <c r="C92" s="4">
        <f>IF(A92="","",IF(L92="",IF(M92="Received","Ready to pay","Hold: conditional missing"),IF(O92="Received",IF(H92="Final","Closed out","Complete"),"Waiting: unconditional")))</f>
        <v/>
      </c>
      <c r="D92" s="5">
        <f>IF(AND(A92&lt;&gt;"",L92&lt;&gt;"",O92&lt;&gt;"Received"),TODAY()-L92,"")</f>
        <v/>
      </c>
      <c r="E92" s="4">
        <f>IF(OR(A92="",J92=""),"",IF(SUMPRODUCT(MAX(($A$3:A91=A92)*($B$3:B91=B92)*($K$3:K91)))=0,"First payment",IF(J92&gt;SUMPRODUCT(MAX(($A$3:A91=A92)*($B$3:B91=B92)*($K$3:K91)))+1,"Gap: "&amp;TEXT(SUMPRODUCT(MAX(($A$3:A91=A92)*($B$3:B91=B92)*($K$3:K91)))+1,"mmm d")&amp;" to "&amp;TEXT(J92-1,"mmm d")&amp;" not covered",IF(J92&lt;=SUMPRODUCT(MAX(($A$3:A91=A92)*($B$3:B91=B92)*($K$3:K91))),"Overlaps an earlier period","OK"))))</f>
        <v/>
      </c>
      <c r="F92" s="3" t="n"/>
      <c r="G92" s="3" t="n"/>
      <c r="H92" s="3" t="n"/>
      <c r="I92" s="6" t="n"/>
      <c r="J92" s="7" t="n"/>
      <c r="K92" s="7" t="n"/>
      <c r="L92" s="7" t="n"/>
      <c r="M92" s="3" t="n"/>
      <c r="N92" s="7" t="n"/>
      <c r="O92" s="3" t="n"/>
      <c r="P92" s="7" t="n"/>
      <c r="Q92" s="3" t="n"/>
      <c r="R92" s="3" t="n"/>
    </row>
    <row r="93">
      <c r="A93" s="3" t="n"/>
      <c r="B93" s="3" t="n"/>
      <c r="C93" s="4">
        <f>IF(A93="","",IF(L93="",IF(M93="Received","Ready to pay","Hold: conditional missing"),IF(O93="Received",IF(H93="Final","Closed out","Complete"),"Waiting: unconditional")))</f>
        <v/>
      </c>
      <c r="D93" s="5">
        <f>IF(AND(A93&lt;&gt;"",L93&lt;&gt;"",O93&lt;&gt;"Received"),TODAY()-L93,"")</f>
        <v/>
      </c>
      <c r="E93" s="4">
        <f>IF(OR(A93="",J93=""),"",IF(SUMPRODUCT(MAX(($A$3:A92=A93)*($B$3:B92=B93)*($K$3:K92)))=0,"First payment",IF(J93&gt;SUMPRODUCT(MAX(($A$3:A92=A93)*($B$3:B92=B93)*($K$3:K92)))+1,"Gap: "&amp;TEXT(SUMPRODUCT(MAX(($A$3:A92=A93)*($B$3:B92=B93)*($K$3:K92)))+1,"mmm d")&amp;" to "&amp;TEXT(J93-1,"mmm d")&amp;" not covered",IF(J93&lt;=SUMPRODUCT(MAX(($A$3:A92=A93)*($B$3:B92=B93)*($K$3:K92))),"Overlaps an earlier period","OK"))))</f>
        <v/>
      </c>
      <c r="F93" s="3" t="n"/>
      <c r="G93" s="3" t="n"/>
      <c r="H93" s="3" t="n"/>
      <c r="I93" s="6" t="n"/>
      <c r="J93" s="7" t="n"/>
      <c r="K93" s="7" t="n"/>
      <c r="L93" s="7" t="n"/>
      <c r="M93" s="3" t="n"/>
      <c r="N93" s="7" t="n"/>
      <c r="O93" s="3" t="n"/>
      <c r="P93" s="7" t="n"/>
      <c r="Q93" s="3" t="n"/>
      <c r="R93" s="3" t="n"/>
    </row>
    <row r="94">
      <c r="A94" s="3" t="n"/>
      <c r="B94" s="3" t="n"/>
      <c r="C94" s="4">
        <f>IF(A94="","",IF(L94="",IF(M94="Received","Ready to pay","Hold: conditional missing"),IF(O94="Received",IF(H94="Final","Closed out","Complete"),"Waiting: unconditional")))</f>
        <v/>
      </c>
      <c r="D94" s="5">
        <f>IF(AND(A94&lt;&gt;"",L94&lt;&gt;"",O94&lt;&gt;"Received"),TODAY()-L94,"")</f>
        <v/>
      </c>
      <c r="E94" s="4">
        <f>IF(OR(A94="",J94=""),"",IF(SUMPRODUCT(MAX(($A$3:A93=A94)*($B$3:B93=B94)*($K$3:K93)))=0,"First payment",IF(J94&gt;SUMPRODUCT(MAX(($A$3:A93=A94)*($B$3:B93=B94)*($K$3:K93)))+1,"Gap: "&amp;TEXT(SUMPRODUCT(MAX(($A$3:A93=A94)*($B$3:B93=B94)*($K$3:K93)))+1,"mmm d")&amp;" to "&amp;TEXT(J94-1,"mmm d")&amp;" not covered",IF(J94&lt;=SUMPRODUCT(MAX(($A$3:A93=A94)*($B$3:B93=B94)*($K$3:K93))),"Overlaps an earlier period","OK"))))</f>
        <v/>
      </c>
      <c r="F94" s="3" t="n"/>
      <c r="G94" s="3" t="n"/>
      <c r="H94" s="3" t="n"/>
      <c r="I94" s="6" t="n"/>
      <c r="J94" s="7" t="n"/>
      <c r="K94" s="7" t="n"/>
      <c r="L94" s="7" t="n"/>
      <c r="M94" s="3" t="n"/>
      <c r="N94" s="7" t="n"/>
      <c r="O94" s="3" t="n"/>
      <c r="P94" s="7" t="n"/>
      <c r="Q94" s="3" t="n"/>
      <c r="R94" s="3" t="n"/>
    </row>
    <row r="95">
      <c r="A95" s="3" t="n"/>
      <c r="B95" s="3" t="n"/>
      <c r="C95" s="4">
        <f>IF(A95="","",IF(L95="",IF(M95="Received","Ready to pay","Hold: conditional missing"),IF(O95="Received",IF(H95="Final","Closed out","Complete"),"Waiting: unconditional")))</f>
        <v/>
      </c>
      <c r="D95" s="5">
        <f>IF(AND(A95&lt;&gt;"",L95&lt;&gt;"",O95&lt;&gt;"Received"),TODAY()-L95,"")</f>
        <v/>
      </c>
      <c r="E95" s="4">
        <f>IF(OR(A95="",J95=""),"",IF(SUMPRODUCT(MAX(($A$3:A94=A95)*($B$3:B94=B95)*($K$3:K94)))=0,"First payment",IF(J95&gt;SUMPRODUCT(MAX(($A$3:A94=A95)*($B$3:B94=B95)*($K$3:K94)))+1,"Gap: "&amp;TEXT(SUMPRODUCT(MAX(($A$3:A94=A95)*($B$3:B94=B95)*($K$3:K94)))+1,"mmm d")&amp;" to "&amp;TEXT(J95-1,"mmm d")&amp;" not covered",IF(J95&lt;=SUMPRODUCT(MAX(($A$3:A94=A95)*($B$3:B94=B95)*($K$3:K94))),"Overlaps an earlier period","OK"))))</f>
        <v/>
      </c>
      <c r="F95" s="3" t="n"/>
      <c r="G95" s="3" t="n"/>
      <c r="H95" s="3" t="n"/>
      <c r="I95" s="6" t="n"/>
      <c r="J95" s="7" t="n"/>
      <c r="K95" s="7" t="n"/>
      <c r="L95" s="7" t="n"/>
      <c r="M95" s="3" t="n"/>
      <c r="N95" s="7" t="n"/>
      <c r="O95" s="3" t="n"/>
      <c r="P95" s="7" t="n"/>
      <c r="Q95" s="3" t="n"/>
      <c r="R95" s="3" t="n"/>
    </row>
    <row r="96">
      <c r="A96" s="3" t="n"/>
      <c r="B96" s="3" t="n"/>
      <c r="C96" s="4">
        <f>IF(A96="","",IF(L96="",IF(M96="Received","Ready to pay","Hold: conditional missing"),IF(O96="Received",IF(H96="Final","Closed out","Complete"),"Waiting: unconditional")))</f>
        <v/>
      </c>
      <c r="D96" s="5">
        <f>IF(AND(A96&lt;&gt;"",L96&lt;&gt;"",O96&lt;&gt;"Received"),TODAY()-L96,"")</f>
        <v/>
      </c>
      <c r="E96" s="4">
        <f>IF(OR(A96="",J96=""),"",IF(SUMPRODUCT(MAX(($A$3:A95=A96)*($B$3:B95=B96)*($K$3:K95)))=0,"First payment",IF(J96&gt;SUMPRODUCT(MAX(($A$3:A95=A96)*($B$3:B95=B96)*($K$3:K95)))+1,"Gap: "&amp;TEXT(SUMPRODUCT(MAX(($A$3:A95=A96)*($B$3:B95=B96)*($K$3:K95)))+1,"mmm d")&amp;" to "&amp;TEXT(J96-1,"mmm d")&amp;" not covered",IF(J96&lt;=SUMPRODUCT(MAX(($A$3:A95=A96)*($B$3:B95=B96)*($K$3:K95))),"Overlaps an earlier period","OK"))))</f>
        <v/>
      </c>
      <c r="F96" s="3" t="n"/>
      <c r="G96" s="3" t="n"/>
      <c r="H96" s="3" t="n"/>
      <c r="I96" s="6" t="n"/>
      <c r="J96" s="7" t="n"/>
      <c r="K96" s="7" t="n"/>
      <c r="L96" s="7" t="n"/>
      <c r="M96" s="3" t="n"/>
      <c r="N96" s="7" t="n"/>
      <c r="O96" s="3" t="n"/>
      <c r="P96" s="7" t="n"/>
      <c r="Q96" s="3" t="n"/>
      <c r="R96" s="3" t="n"/>
    </row>
    <row r="97">
      <c r="A97" s="3" t="n"/>
      <c r="B97" s="3" t="n"/>
      <c r="C97" s="4">
        <f>IF(A97="","",IF(L97="",IF(M97="Received","Ready to pay","Hold: conditional missing"),IF(O97="Received",IF(H97="Final","Closed out","Complete"),"Waiting: unconditional")))</f>
        <v/>
      </c>
      <c r="D97" s="5">
        <f>IF(AND(A97&lt;&gt;"",L97&lt;&gt;"",O97&lt;&gt;"Received"),TODAY()-L97,"")</f>
        <v/>
      </c>
      <c r="E97" s="4">
        <f>IF(OR(A97="",J97=""),"",IF(SUMPRODUCT(MAX(($A$3:A96=A97)*($B$3:B96=B97)*($K$3:K96)))=0,"First payment",IF(J97&gt;SUMPRODUCT(MAX(($A$3:A96=A97)*($B$3:B96=B97)*($K$3:K96)))+1,"Gap: "&amp;TEXT(SUMPRODUCT(MAX(($A$3:A96=A97)*($B$3:B96=B97)*($K$3:K96)))+1,"mmm d")&amp;" to "&amp;TEXT(J97-1,"mmm d")&amp;" not covered",IF(J97&lt;=SUMPRODUCT(MAX(($A$3:A96=A97)*($B$3:B96=B97)*($K$3:K96))),"Overlaps an earlier period","OK"))))</f>
        <v/>
      </c>
      <c r="F97" s="3" t="n"/>
      <c r="G97" s="3" t="n"/>
      <c r="H97" s="3" t="n"/>
      <c r="I97" s="6" t="n"/>
      <c r="J97" s="7" t="n"/>
      <c r="K97" s="7" t="n"/>
      <c r="L97" s="7" t="n"/>
      <c r="M97" s="3" t="n"/>
      <c r="N97" s="7" t="n"/>
      <c r="O97" s="3" t="n"/>
      <c r="P97" s="7" t="n"/>
      <c r="Q97" s="3" t="n"/>
      <c r="R97" s="3" t="n"/>
    </row>
    <row r="98">
      <c r="A98" s="3" t="n"/>
      <c r="B98" s="3" t="n"/>
      <c r="C98" s="4">
        <f>IF(A98="","",IF(L98="",IF(M98="Received","Ready to pay","Hold: conditional missing"),IF(O98="Received",IF(H98="Final","Closed out","Complete"),"Waiting: unconditional")))</f>
        <v/>
      </c>
      <c r="D98" s="5">
        <f>IF(AND(A98&lt;&gt;"",L98&lt;&gt;"",O98&lt;&gt;"Received"),TODAY()-L98,"")</f>
        <v/>
      </c>
      <c r="E98" s="4">
        <f>IF(OR(A98="",J98=""),"",IF(SUMPRODUCT(MAX(($A$3:A97=A98)*($B$3:B97=B98)*($K$3:K97)))=0,"First payment",IF(J98&gt;SUMPRODUCT(MAX(($A$3:A97=A98)*($B$3:B97=B98)*($K$3:K97)))+1,"Gap: "&amp;TEXT(SUMPRODUCT(MAX(($A$3:A97=A98)*($B$3:B97=B98)*($K$3:K97)))+1,"mmm d")&amp;" to "&amp;TEXT(J98-1,"mmm d")&amp;" not covered",IF(J98&lt;=SUMPRODUCT(MAX(($A$3:A97=A98)*($B$3:B97=B98)*($K$3:K97))),"Overlaps an earlier period","OK"))))</f>
        <v/>
      </c>
      <c r="F98" s="3" t="n"/>
      <c r="G98" s="3" t="n"/>
      <c r="H98" s="3" t="n"/>
      <c r="I98" s="6" t="n"/>
      <c r="J98" s="7" t="n"/>
      <c r="K98" s="7" t="n"/>
      <c r="L98" s="7" t="n"/>
      <c r="M98" s="3" t="n"/>
      <c r="N98" s="7" t="n"/>
      <c r="O98" s="3" t="n"/>
      <c r="P98" s="7" t="n"/>
      <c r="Q98" s="3" t="n"/>
      <c r="R98" s="3" t="n"/>
    </row>
    <row r="99">
      <c r="A99" s="3" t="n"/>
      <c r="B99" s="3" t="n"/>
      <c r="C99" s="4">
        <f>IF(A99="","",IF(L99="",IF(M99="Received","Ready to pay","Hold: conditional missing"),IF(O99="Received",IF(H99="Final","Closed out","Complete"),"Waiting: unconditional")))</f>
        <v/>
      </c>
      <c r="D99" s="5">
        <f>IF(AND(A99&lt;&gt;"",L99&lt;&gt;"",O99&lt;&gt;"Received"),TODAY()-L99,"")</f>
        <v/>
      </c>
      <c r="E99" s="4">
        <f>IF(OR(A99="",J99=""),"",IF(SUMPRODUCT(MAX(($A$3:A98=A99)*($B$3:B98=B99)*($K$3:K98)))=0,"First payment",IF(J99&gt;SUMPRODUCT(MAX(($A$3:A98=A99)*($B$3:B98=B99)*($K$3:K98)))+1,"Gap: "&amp;TEXT(SUMPRODUCT(MAX(($A$3:A98=A99)*($B$3:B98=B99)*($K$3:K98)))+1,"mmm d")&amp;" to "&amp;TEXT(J99-1,"mmm d")&amp;" not covered",IF(J99&lt;=SUMPRODUCT(MAX(($A$3:A98=A99)*($B$3:B98=B99)*($K$3:K98))),"Overlaps an earlier period","OK"))))</f>
        <v/>
      </c>
      <c r="F99" s="3" t="n"/>
      <c r="G99" s="3" t="n"/>
      <c r="H99" s="3" t="n"/>
      <c r="I99" s="6" t="n"/>
      <c r="J99" s="7" t="n"/>
      <c r="K99" s="7" t="n"/>
      <c r="L99" s="7" t="n"/>
      <c r="M99" s="3" t="n"/>
      <c r="N99" s="7" t="n"/>
      <c r="O99" s="3" t="n"/>
      <c r="P99" s="7" t="n"/>
      <c r="Q99" s="3" t="n"/>
      <c r="R99" s="3" t="n"/>
    </row>
    <row r="100">
      <c r="A100" s="3" t="n"/>
      <c r="B100" s="3" t="n"/>
      <c r="C100" s="4">
        <f>IF(A100="","",IF(L100="",IF(M100="Received","Ready to pay","Hold: conditional missing"),IF(O100="Received",IF(H100="Final","Closed out","Complete"),"Waiting: unconditional")))</f>
        <v/>
      </c>
      <c r="D100" s="5">
        <f>IF(AND(A100&lt;&gt;"",L100&lt;&gt;"",O100&lt;&gt;"Received"),TODAY()-L100,"")</f>
        <v/>
      </c>
      <c r="E100" s="4">
        <f>IF(OR(A100="",J100=""),"",IF(SUMPRODUCT(MAX(($A$3:A99=A100)*($B$3:B99=B100)*($K$3:K99)))=0,"First payment",IF(J100&gt;SUMPRODUCT(MAX(($A$3:A99=A100)*($B$3:B99=B100)*($K$3:K99)))+1,"Gap: "&amp;TEXT(SUMPRODUCT(MAX(($A$3:A99=A100)*($B$3:B99=B100)*($K$3:K99)))+1,"mmm d")&amp;" to "&amp;TEXT(J100-1,"mmm d")&amp;" not covered",IF(J100&lt;=SUMPRODUCT(MAX(($A$3:A99=A100)*($B$3:B99=B100)*($K$3:K99))),"Overlaps an earlier period","OK"))))</f>
        <v/>
      </c>
      <c r="F100" s="3" t="n"/>
      <c r="G100" s="3" t="n"/>
      <c r="H100" s="3" t="n"/>
      <c r="I100" s="6" t="n"/>
      <c r="J100" s="7" t="n"/>
      <c r="K100" s="7" t="n"/>
      <c r="L100" s="7" t="n"/>
      <c r="M100" s="3" t="n"/>
      <c r="N100" s="7" t="n"/>
      <c r="O100" s="3" t="n"/>
      <c r="P100" s="7" t="n"/>
      <c r="Q100" s="3" t="n"/>
      <c r="R100" s="3" t="n"/>
    </row>
    <row r="101">
      <c r="A101" s="3" t="n"/>
      <c r="B101" s="3" t="n"/>
      <c r="C101" s="4">
        <f>IF(A101="","",IF(L101="",IF(M101="Received","Ready to pay","Hold: conditional missing"),IF(O101="Received",IF(H101="Final","Closed out","Complete"),"Waiting: unconditional")))</f>
        <v/>
      </c>
      <c r="D101" s="5">
        <f>IF(AND(A101&lt;&gt;"",L101&lt;&gt;"",O101&lt;&gt;"Received"),TODAY()-L101,"")</f>
        <v/>
      </c>
      <c r="E101" s="4">
        <f>IF(OR(A101="",J101=""),"",IF(SUMPRODUCT(MAX(($A$3:A100=A101)*($B$3:B100=B101)*($K$3:K100)))=0,"First payment",IF(J101&gt;SUMPRODUCT(MAX(($A$3:A100=A101)*($B$3:B100=B101)*($K$3:K100)))+1,"Gap: "&amp;TEXT(SUMPRODUCT(MAX(($A$3:A100=A101)*($B$3:B100=B101)*($K$3:K100)))+1,"mmm d")&amp;" to "&amp;TEXT(J101-1,"mmm d")&amp;" not covered",IF(J101&lt;=SUMPRODUCT(MAX(($A$3:A100=A101)*($B$3:B100=B101)*($K$3:K100))),"Overlaps an earlier period","OK"))))</f>
        <v/>
      </c>
      <c r="F101" s="3" t="n"/>
      <c r="G101" s="3" t="n"/>
      <c r="H101" s="3" t="n"/>
      <c r="I101" s="6" t="n"/>
      <c r="J101" s="7" t="n"/>
      <c r="K101" s="7" t="n"/>
      <c r="L101" s="7" t="n"/>
      <c r="M101" s="3" t="n"/>
      <c r="N101" s="7" t="n"/>
      <c r="O101" s="3" t="n"/>
      <c r="P101" s="7" t="n"/>
      <c r="Q101" s="3" t="n"/>
      <c r="R101" s="3" t="n"/>
    </row>
    <row r="102">
      <c r="A102" s="3" t="n"/>
      <c r="B102" s="3" t="n"/>
      <c r="C102" s="4">
        <f>IF(A102="","",IF(L102="",IF(M102="Received","Ready to pay","Hold: conditional missing"),IF(O102="Received",IF(H102="Final","Closed out","Complete"),"Waiting: unconditional")))</f>
        <v/>
      </c>
      <c r="D102" s="5">
        <f>IF(AND(A102&lt;&gt;"",L102&lt;&gt;"",O102&lt;&gt;"Received"),TODAY()-L102,"")</f>
        <v/>
      </c>
      <c r="E102" s="4">
        <f>IF(OR(A102="",J102=""),"",IF(SUMPRODUCT(MAX(($A$3:A101=A102)*($B$3:B101=B102)*($K$3:K101)))=0,"First payment",IF(J102&gt;SUMPRODUCT(MAX(($A$3:A101=A102)*($B$3:B101=B102)*($K$3:K101)))+1,"Gap: "&amp;TEXT(SUMPRODUCT(MAX(($A$3:A101=A102)*($B$3:B101=B102)*($K$3:K101)))+1,"mmm d")&amp;" to "&amp;TEXT(J102-1,"mmm d")&amp;" not covered",IF(J102&lt;=SUMPRODUCT(MAX(($A$3:A101=A102)*($B$3:B101=B102)*($K$3:K101))),"Overlaps an earlier period","OK"))))</f>
        <v/>
      </c>
      <c r="F102" s="3" t="n"/>
      <c r="G102" s="3" t="n"/>
      <c r="H102" s="3" t="n"/>
      <c r="I102" s="6" t="n"/>
      <c r="J102" s="7" t="n"/>
      <c r="K102" s="7" t="n"/>
      <c r="L102" s="7" t="n"/>
      <c r="M102" s="3" t="n"/>
      <c r="N102" s="7" t="n"/>
      <c r="O102" s="3" t="n"/>
      <c r="P102" s="7" t="n"/>
      <c r="Q102" s="3" t="n"/>
      <c r="R102" s="3" t="n"/>
    </row>
    <row r="103">
      <c r="A103" s="3" t="n"/>
      <c r="B103" s="3" t="n"/>
      <c r="C103" s="4">
        <f>IF(A103="","",IF(L103="",IF(M103="Received","Ready to pay","Hold: conditional missing"),IF(O103="Received",IF(H103="Final","Closed out","Complete"),"Waiting: unconditional")))</f>
        <v/>
      </c>
      <c r="D103" s="5">
        <f>IF(AND(A103&lt;&gt;"",L103&lt;&gt;"",O103&lt;&gt;"Received"),TODAY()-L103,"")</f>
        <v/>
      </c>
      <c r="E103" s="4">
        <f>IF(OR(A103="",J103=""),"",IF(SUMPRODUCT(MAX(($A$3:A102=A103)*($B$3:B102=B103)*($K$3:K102)))=0,"First payment",IF(J103&gt;SUMPRODUCT(MAX(($A$3:A102=A103)*($B$3:B102=B103)*($K$3:K102)))+1,"Gap: "&amp;TEXT(SUMPRODUCT(MAX(($A$3:A102=A103)*($B$3:B102=B103)*($K$3:K102)))+1,"mmm d")&amp;" to "&amp;TEXT(J103-1,"mmm d")&amp;" not covered",IF(J103&lt;=SUMPRODUCT(MAX(($A$3:A102=A103)*($B$3:B102=B103)*($K$3:K102))),"Overlaps an earlier period","OK"))))</f>
        <v/>
      </c>
      <c r="F103" s="3" t="n"/>
      <c r="G103" s="3" t="n"/>
      <c r="H103" s="3" t="n"/>
      <c r="I103" s="6" t="n"/>
      <c r="J103" s="7" t="n"/>
      <c r="K103" s="7" t="n"/>
      <c r="L103" s="7" t="n"/>
      <c r="M103" s="3" t="n"/>
      <c r="N103" s="7" t="n"/>
      <c r="O103" s="3" t="n"/>
      <c r="P103" s="7" t="n"/>
      <c r="Q103" s="3" t="n"/>
      <c r="R103" s="3" t="n"/>
    </row>
    <row r="104">
      <c r="A104" s="3" t="n"/>
      <c r="B104" s="3" t="n"/>
      <c r="C104" s="4">
        <f>IF(A104="","",IF(L104="",IF(M104="Received","Ready to pay","Hold: conditional missing"),IF(O104="Received",IF(H104="Final","Closed out","Complete"),"Waiting: unconditional")))</f>
        <v/>
      </c>
      <c r="D104" s="5">
        <f>IF(AND(A104&lt;&gt;"",L104&lt;&gt;"",O104&lt;&gt;"Received"),TODAY()-L104,"")</f>
        <v/>
      </c>
      <c r="E104" s="4">
        <f>IF(OR(A104="",J104=""),"",IF(SUMPRODUCT(MAX(($A$3:A103=A104)*($B$3:B103=B104)*($K$3:K103)))=0,"First payment",IF(J104&gt;SUMPRODUCT(MAX(($A$3:A103=A104)*($B$3:B103=B104)*($K$3:K103)))+1,"Gap: "&amp;TEXT(SUMPRODUCT(MAX(($A$3:A103=A104)*($B$3:B103=B104)*($K$3:K103)))+1,"mmm d")&amp;" to "&amp;TEXT(J104-1,"mmm d")&amp;" not covered",IF(J104&lt;=SUMPRODUCT(MAX(($A$3:A103=A104)*($B$3:B103=B104)*($K$3:K103))),"Overlaps an earlier period","OK"))))</f>
        <v/>
      </c>
      <c r="F104" s="3" t="n"/>
      <c r="G104" s="3" t="n"/>
      <c r="H104" s="3" t="n"/>
      <c r="I104" s="6" t="n"/>
      <c r="J104" s="7" t="n"/>
      <c r="K104" s="7" t="n"/>
      <c r="L104" s="7" t="n"/>
      <c r="M104" s="3" t="n"/>
      <c r="N104" s="7" t="n"/>
      <c r="O104" s="3" t="n"/>
      <c r="P104" s="7" t="n"/>
      <c r="Q104" s="3" t="n"/>
      <c r="R104" s="3" t="n"/>
    </row>
    <row r="105">
      <c r="A105" s="3" t="n"/>
      <c r="B105" s="3" t="n"/>
      <c r="C105" s="4">
        <f>IF(A105="","",IF(L105="",IF(M105="Received","Ready to pay","Hold: conditional missing"),IF(O105="Received",IF(H105="Final","Closed out","Complete"),"Waiting: unconditional")))</f>
        <v/>
      </c>
      <c r="D105" s="5">
        <f>IF(AND(A105&lt;&gt;"",L105&lt;&gt;"",O105&lt;&gt;"Received"),TODAY()-L105,"")</f>
        <v/>
      </c>
      <c r="E105" s="4">
        <f>IF(OR(A105="",J105=""),"",IF(SUMPRODUCT(MAX(($A$3:A104=A105)*($B$3:B104=B105)*($K$3:K104)))=0,"First payment",IF(J105&gt;SUMPRODUCT(MAX(($A$3:A104=A105)*($B$3:B104=B105)*($K$3:K104)))+1,"Gap: "&amp;TEXT(SUMPRODUCT(MAX(($A$3:A104=A105)*($B$3:B104=B105)*($K$3:K104)))+1,"mmm d")&amp;" to "&amp;TEXT(J105-1,"mmm d")&amp;" not covered",IF(J105&lt;=SUMPRODUCT(MAX(($A$3:A104=A105)*($B$3:B104=B105)*($K$3:K104))),"Overlaps an earlier period","OK"))))</f>
        <v/>
      </c>
      <c r="F105" s="3" t="n"/>
      <c r="G105" s="3" t="n"/>
      <c r="H105" s="3" t="n"/>
      <c r="I105" s="6" t="n"/>
      <c r="J105" s="7" t="n"/>
      <c r="K105" s="7" t="n"/>
      <c r="L105" s="7" t="n"/>
      <c r="M105" s="3" t="n"/>
      <c r="N105" s="7" t="n"/>
      <c r="O105" s="3" t="n"/>
      <c r="P105" s="7" t="n"/>
      <c r="Q105" s="3" t="n"/>
      <c r="R105" s="3" t="n"/>
    </row>
    <row r="106">
      <c r="A106" s="3" t="n"/>
      <c r="B106" s="3" t="n"/>
      <c r="C106" s="4">
        <f>IF(A106="","",IF(L106="",IF(M106="Received","Ready to pay","Hold: conditional missing"),IF(O106="Received",IF(H106="Final","Closed out","Complete"),"Waiting: unconditional")))</f>
        <v/>
      </c>
      <c r="D106" s="5">
        <f>IF(AND(A106&lt;&gt;"",L106&lt;&gt;"",O106&lt;&gt;"Received"),TODAY()-L106,"")</f>
        <v/>
      </c>
      <c r="E106" s="4">
        <f>IF(OR(A106="",J106=""),"",IF(SUMPRODUCT(MAX(($A$3:A105=A106)*($B$3:B105=B106)*($K$3:K105)))=0,"First payment",IF(J106&gt;SUMPRODUCT(MAX(($A$3:A105=A106)*($B$3:B105=B106)*($K$3:K105)))+1,"Gap: "&amp;TEXT(SUMPRODUCT(MAX(($A$3:A105=A106)*($B$3:B105=B106)*($K$3:K105)))+1,"mmm d")&amp;" to "&amp;TEXT(J106-1,"mmm d")&amp;" not covered",IF(J106&lt;=SUMPRODUCT(MAX(($A$3:A105=A106)*($B$3:B105=B106)*($K$3:K105))),"Overlaps an earlier period","OK"))))</f>
        <v/>
      </c>
      <c r="F106" s="3" t="n"/>
      <c r="G106" s="3" t="n"/>
      <c r="H106" s="3" t="n"/>
      <c r="I106" s="6" t="n"/>
      <c r="J106" s="7" t="n"/>
      <c r="K106" s="7" t="n"/>
      <c r="L106" s="7" t="n"/>
      <c r="M106" s="3" t="n"/>
      <c r="N106" s="7" t="n"/>
      <c r="O106" s="3" t="n"/>
      <c r="P106" s="7" t="n"/>
      <c r="Q106" s="3" t="n"/>
      <c r="R106" s="3" t="n"/>
    </row>
    <row r="107">
      <c r="A107" s="3" t="n"/>
      <c r="B107" s="3" t="n"/>
      <c r="C107" s="4">
        <f>IF(A107="","",IF(L107="",IF(M107="Received","Ready to pay","Hold: conditional missing"),IF(O107="Received",IF(H107="Final","Closed out","Complete"),"Waiting: unconditional")))</f>
        <v/>
      </c>
      <c r="D107" s="5">
        <f>IF(AND(A107&lt;&gt;"",L107&lt;&gt;"",O107&lt;&gt;"Received"),TODAY()-L107,"")</f>
        <v/>
      </c>
      <c r="E107" s="4">
        <f>IF(OR(A107="",J107=""),"",IF(SUMPRODUCT(MAX(($A$3:A106=A107)*($B$3:B106=B107)*($K$3:K106)))=0,"First payment",IF(J107&gt;SUMPRODUCT(MAX(($A$3:A106=A107)*($B$3:B106=B107)*($K$3:K106)))+1,"Gap: "&amp;TEXT(SUMPRODUCT(MAX(($A$3:A106=A107)*($B$3:B106=B107)*($K$3:K106)))+1,"mmm d")&amp;" to "&amp;TEXT(J107-1,"mmm d")&amp;" not covered",IF(J107&lt;=SUMPRODUCT(MAX(($A$3:A106=A107)*($B$3:B106=B107)*($K$3:K106))),"Overlaps an earlier period","OK"))))</f>
        <v/>
      </c>
      <c r="F107" s="3" t="n"/>
      <c r="G107" s="3" t="n"/>
      <c r="H107" s="3" t="n"/>
      <c r="I107" s="6" t="n"/>
      <c r="J107" s="7" t="n"/>
      <c r="K107" s="7" t="n"/>
      <c r="L107" s="7" t="n"/>
      <c r="M107" s="3" t="n"/>
      <c r="N107" s="7" t="n"/>
      <c r="O107" s="3" t="n"/>
      <c r="P107" s="7" t="n"/>
      <c r="Q107" s="3" t="n"/>
      <c r="R107" s="3" t="n"/>
    </row>
    <row r="108">
      <c r="A108" s="3" t="n"/>
      <c r="B108" s="3" t="n"/>
      <c r="C108" s="4">
        <f>IF(A108="","",IF(L108="",IF(M108="Received","Ready to pay","Hold: conditional missing"),IF(O108="Received",IF(H108="Final","Closed out","Complete"),"Waiting: unconditional")))</f>
        <v/>
      </c>
      <c r="D108" s="5">
        <f>IF(AND(A108&lt;&gt;"",L108&lt;&gt;"",O108&lt;&gt;"Received"),TODAY()-L108,"")</f>
        <v/>
      </c>
      <c r="E108" s="4">
        <f>IF(OR(A108="",J108=""),"",IF(SUMPRODUCT(MAX(($A$3:A107=A108)*($B$3:B107=B108)*($K$3:K107)))=0,"First payment",IF(J108&gt;SUMPRODUCT(MAX(($A$3:A107=A108)*($B$3:B107=B108)*($K$3:K107)))+1,"Gap: "&amp;TEXT(SUMPRODUCT(MAX(($A$3:A107=A108)*($B$3:B107=B108)*($K$3:K107)))+1,"mmm d")&amp;" to "&amp;TEXT(J108-1,"mmm d")&amp;" not covered",IF(J108&lt;=SUMPRODUCT(MAX(($A$3:A107=A108)*($B$3:B107=B108)*($K$3:K107))),"Overlaps an earlier period","OK"))))</f>
        <v/>
      </c>
      <c r="F108" s="3" t="n"/>
      <c r="G108" s="3" t="n"/>
      <c r="H108" s="3" t="n"/>
      <c r="I108" s="6" t="n"/>
      <c r="J108" s="7" t="n"/>
      <c r="K108" s="7" t="n"/>
      <c r="L108" s="7" t="n"/>
      <c r="M108" s="3" t="n"/>
      <c r="N108" s="7" t="n"/>
      <c r="O108" s="3" t="n"/>
      <c r="P108" s="7" t="n"/>
      <c r="Q108" s="3" t="n"/>
      <c r="R108" s="3" t="n"/>
    </row>
    <row r="109">
      <c r="A109" s="3" t="n"/>
      <c r="B109" s="3" t="n"/>
      <c r="C109" s="4">
        <f>IF(A109="","",IF(L109="",IF(M109="Received","Ready to pay","Hold: conditional missing"),IF(O109="Received",IF(H109="Final","Closed out","Complete"),"Waiting: unconditional")))</f>
        <v/>
      </c>
      <c r="D109" s="5">
        <f>IF(AND(A109&lt;&gt;"",L109&lt;&gt;"",O109&lt;&gt;"Received"),TODAY()-L109,"")</f>
        <v/>
      </c>
      <c r="E109" s="4">
        <f>IF(OR(A109="",J109=""),"",IF(SUMPRODUCT(MAX(($A$3:A108=A109)*($B$3:B108=B109)*($K$3:K108)))=0,"First payment",IF(J109&gt;SUMPRODUCT(MAX(($A$3:A108=A109)*($B$3:B108=B109)*($K$3:K108)))+1,"Gap: "&amp;TEXT(SUMPRODUCT(MAX(($A$3:A108=A109)*($B$3:B108=B109)*($K$3:K108)))+1,"mmm d")&amp;" to "&amp;TEXT(J109-1,"mmm d")&amp;" not covered",IF(J109&lt;=SUMPRODUCT(MAX(($A$3:A108=A109)*($B$3:B108=B109)*($K$3:K108))),"Overlaps an earlier period","OK"))))</f>
        <v/>
      </c>
      <c r="F109" s="3" t="n"/>
      <c r="G109" s="3" t="n"/>
      <c r="H109" s="3" t="n"/>
      <c r="I109" s="6" t="n"/>
      <c r="J109" s="7" t="n"/>
      <c r="K109" s="7" t="n"/>
      <c r="L109" s="7" t="n"/>
      <c r="M109" s="3" t="n"/>
      <c r="N109" s="7" t="n"/>
      <c r="O109" s="3" t="n"/>
      <c r="P109" s="7" t="n"/>
      <c r="Q109" s="3" t="n"/>
      <c r="R109" s="3" t="n"/>
    </row>
    <row r="110">
      <c r="A110" s="3" t="n"/>
      <c r="B110" s="3" t="n"/>
      <c r="C110" s="4">
        <f>IF(A110="","",IF(L110="",IF(M110="Received","Ready to pay","Hold: conditional missing"),IF(O110="Received",IF(H110="Final","Closed out","Complete"),"Waiting: unconditional")))</f>
        <v/>
      </c>
      <c r="D110" s="5">
        <f>IF(AND(A110&lt;&gt;"",L110&lt;&gt;"",O110&lt;&gt;"Received"),TODAY()-L110,"")</f>
        <v/>
      </c>
      <c r="E110" s="4">
        <f>IF(OR(A110="",J110=""),"",IF(SUMPRODUCT(MAX(($A$3:A109=A110)*($B$3:B109=B110)*($K$3:K109)))=0,"First payment",IF(J110&gt;SUMPRODUCT(MAX(($A$3:A109=A110)*($B$3:B109=B110)*($K$3:K109)))+1,"Gap: "&amp;TEXT(SUMPRODUCT(MAX(($A$3:A109=A110)*($B$3:B109=B110)*($K$3:K109)))+1,"mmm d")&amp;" to "&amp;TEXT(J110-1,"mmm d")&amp;" not covered",IF(J110&lt;=SUMPRODUCT(MAX(($A$3:A109=A110)*($B$3:B109=B110)*($K$3:K109))),"Overlaps an earlier period","OK"))))</f>
        <v/>
      </c>
      <c r="F110" s="3" t="n"/>
      <c r="G110" s="3" t="n"/>
      <c r="H110" s="3" t="n"/>
      <c r="I110" s="6" t="n"/>
      <c r="J110" s="7" t="n"/>
      <c r="K110" s="7" t="n"/>
      <c r="L110" s="7" t="n"/>
      <c r="M110" s="3" t="n"/>
      <c r="N110" s="7" t="n"/>
      <c r="O110" s="3" t="n"/>
      <c r="P110" s="7" t="n"/>
      <c r="Q110" s="3" t="n"/>
      <c r="R110" s="3" t="n"/>
    </row>
    <row r="111">
      <c r="A111" s="3" t="n"/>
      <c r="B111" s="3" t="n"/>
      <c r="C111" s="4">
        <f>IF(A111="","",IF(L111="",IF(M111="Received","Ready to pay","Hold: conditional missing"),IF(O111="Received",IF(H111="Final","Closed out","Complete"),"Waiting: unconditional")))</f>
        <v/>
      </c>
      <c r="D111" s="5">
        <f>IF(AND(A111&lt;&gt;"",L111&lt;&gt;"",O111&lt;&gt;"Received"),TODAY()-L111,"")</f>
        <v/>
      </c>
      <c r="E111" s="4">
        <f>IF(OR(A111="",J111=""),"",IF(SUMPRODUCT(MAX(($A$3:A110=A111)*($B$3:B110=B111)*($K$3:K110)))=0,"First payment",IF(J111&gt;SUMPRODUCT(MAX(($A$3:A110=A111)*($B$3:B110=B111)*($K$3:K110)))+1,"Gap: "&amp;TEXT(SUMPRODUCT(MAX(($A$3:A110=A111)*($B$3:B110=B111)*($K$3:K110)))+1,"mmm d")&amp;" to "&amp;TEXT(J111-1,"mmm d")&amp;" not covered",IF(J111&lt;=SUMPRODUCT(MAX(($A$3:A110=A111)*($B$3:B110=B111)*($K$3:K110))),"Overlaps an earlier period","OK"))))</f>
        <v/>
      </c>
      <c r="F111" s="3" t="n"/>
      <c r="G111" s="3" t="n"/>
      <c r="H111" s="3" t="n"/>
      <c r="I111" s="6" t="n"/>
      <c r="J111" s="7" t="n"/>
      <c r="K111" s="7" t="n"/>
      <c r="L111" s="7" t="n"/>
      <c r="M111" s="3" t="n"/>
      <c r="N111" s="7" t="n"/>
      <c r="O111" s="3" t="n"/>
      <c r="P111" s="7" t="n"/>
      <c r="Q111" s="3" t="n"/>
      <c r="R111" s="3" t="n"/>
    </row>
    <row r="112">
      <c r="A112" s="3" t="n"/>
      <c r="B112" s="3" t="n"/>
      <c r="C112" s="4">
        <f>IF(A112="","",IF(L112="",IF(M112="Received","Ready to pay","Hold: conditional missing"),IF(O112="Received",IF(H112="Final","Closed out","Complete"),"Waiting: unconditional")))</f>
        <v/>
      </c>
      <c r="D112" s="5">
        <f>IF(AND(A112&lt;&gt;"",L112&lt;&gt;"",O112&lt;&gt;"Received"),TODAY()-L112,"")</f>
        <v/>
      </c>
      <c r="E112" s="4">
        <f>IF(OR(A112="",J112=""),"",IF(SUMPRODUCT(MAX(($A$3:A111=A112)*($B$3:B111=B112)*($K$3:K111)))=0,"First payment",IF(J112&gt;SUMPRODUCT(MAX(($A$3:A111=A112)*($B$3:B111=B112)*($K$3:K111)))+1,"Gap: "&amp;TEXT(SUMPRODUCT(MAX(($A$3:A111=A112)*($B$3:B111=B112)*($K$3:K111)))+1,"mmm d")&amp;" to "&amp;TEXT(J112-1,"mmm d")&amp;" not covered",IF(J112&lt;=SUMPRODUCT(MAX(($A$3:A111=A112)*($B$3:B111=B112)*($K$3:K111))),"Overlaps an earlier period","OK"))))</f>
        <v/>
      </c>
      <c r="F112" s="3" t="n"/>
      <c r="G112" s="3" t="n"/>
      <c r="H112" s="3" t="n"/>
      <c r="I112" s="6" t="n"/>
      <c r="J112" s="7" t="n"/>
      <c r="K112" s="7" t="n"/>
      <c r="L112" s="7" t="n"/>
      <c r="M112" s="3" t="n"/>
      <c r="N112" s="7" t="n"/>
      <c r="O112" s="3" t="n"/>
      <c r="P112" s="7" t="n"/>
      <c r="Q112" s="3" t="n"/>
      <c r="R112" s="3" t="n"/>
    </row>
    <row r="113">
      <c r="A113" s="3" t="n"/>
      <c r="B113" s="3" t="n"/>
      <c r="C113" s="4">
        <f>IF(A113="","",IF(L113="",IF(M113="Received","Ready to pay","Hold: conditional missing"),IF(O113="Received",IF(H113="Final","Closed out","Complete"),"Waiting: unconditional")))</f>
        <v/>
      </c>
      <c r="D113" s="5">
        <f>IF(AND(A113&lt;&gt;"",L113&lt;&gt;"",O113&lt;&gt;"Received"),TODAY()-L113,"")</f>
        <v/>
      </c>
      <c r="E113" s="4">
        <f>IF(OR(A113="",J113=""),"",IF(SUMPRODUCT(MAX(($A$3:A112=A113)*($B$3:B112=B113)*($K$3:K112)))=0,"First payment",IF(J113&gt;SUMPRODUCT(MAX(($A$3:A112=A113)*($B$3:B112=B113)*($K$3:K112)))+1,"Gap: "&amp;TEXT(SUMPRODUCT(MAX(($A$3:A112=A113)*($B$3:B112=B113)*($K$3:K112)))+1,"mmm d")&amp;" to "&amp;TEXT(J113-1,"mmm d")&amp;" not covered",IF(J113&lt;=SUMPRODUCT(MAX(($A$3:A112=A113)*($B$3:B112=B113)*($K$3:K112))),"Overlaps an earlier period","OK"))))</f>
        <v/>
      </c>
      <c r="F113" s="3" t="n"/>
      <c r="G113" s="3" t="n"/>
      <c r="H113" s="3" t="n"/>
      <c r="I113" s="6" t="n"/>
      <c r="J113" s="7" t="n"/>
      <c r="K113" s="7" t="n"/>
      <c r="L113" s="7" t="n"/>
      <c r="M113" s="3" t="n"/>
      <c r="N113" s="7" t="n"/>
      <c r="O113" s="3" t="n"/>
      <c r="P113" s="7" t="n"/>
      <c r="Q113" s="3" t="n"/>
      <c r="R113" s="3" t="n"/>
    </row>
    <row r="114">
      <c r="A114" s="3" t="n"/>
      <c r="B114" s="3" t="n"/>
      <c r="C114" s="4">
        <f>IF(A114="","",IF(L114="",IF(M114="Received","Ready to pay","Hold: conditional missing"),IF(O114="Received",IF(H114="Final","Closed out","Complete"),"Waiting: unconditional")))</f>
        <v/>
      </c>
      <c r="D114" s="5">
        <f>IF(AND(A114&lt;&gt;"",L114&lt;&gt;"",O114&lt;&gt;"Received"),TODAY()-L114,"")</f>
        <v/>
      </c>
      <c r="E114" s="4">
        <f>IF(OR(A114="",J114=""),"",IF(SUMPRODUCT(MAX(($A$3:A113=A114)*($B$3:B113=B114)*($K$3:K113)))=0,"First payment",IF(J114&gt;SUMPRODUCT(MAX(($A$3:A113=A114)*($B$3:B113=B114)*($K$3:K113)))+1,"Gap: "&amp;TEXT(SUMPRODUCT(MAX(($A$3:A113=A114)*($B$3:B113=B114)*($K$3:K113)))+1,"mmm d")&amp;" to "&amp;TEXT(J114-1,"mmm d")&amp;" not covered",IF(J114&lt;=SUMPRODUCT(MAX(($A$3:A113=A114)*($B$3:B113=B114)*($K$3:K113))),"Overlaps an earlier period","OK"))))</f>
        <v/>
      </c>
      <c r="F114" s="3" t="n"/>
      <c r="G114" s="3" t="n"/>
      <c r="H114" s="3" t="n"/>
      <c r="I114" s="6" t="n"/>
      <c r="J114" s="7" t="n"/>
      <c r="K114" s="7" t="n"/>
      <c r="L114" s="7" t="n"/>
      <c r="M114" s="3" t="n"/>
      <c r="N114" s="7" t="n"/>
      <c r="O114" s="3" t="n"/>
      <c r="P114" s="7" t="n"/>
      <c r="Q114" s="3" t="n"/>
      <c r="R114" s="3" t="n"/>
    </row>
    <row r="115">
      <c r="A115" s="3" t="n"/>
      <c r="B115" s="3" t="n"/>
      <c r="C115" s="4">
        <f>IF(A115="","",IF(L115="",IF(M115="Received","Ready to pay","Hold: conditional missing"),IF(O115="Received",IF(H115="Final","Closed out","Complete"),"Waiting: unconditional")))</f>
        <v/>
      </c>
      <c r="D115" s="5">
        <f>IF(AND(A115&lt;&gt;"",L115&lt;&gt;"",O115&lt;&gt;"Received"),TODAY()-L115,"")</f>
        <v/>
      </c>
      <c r="E115" s="4">
        <f>IF(OR(A115="",J115=""),"",IF(SUMPRODUCT(MAX(($A$3:A114=A115)*($B$3:B114=B115)*($K$3:K114)))=0,"First payment",IF(J115&gt;SUMPRODUCT(MAX(($A$3:A114=A115)*($B$3:B114=B115)*($K$3:K114)))+1,"Gap: "&amp;TEXT(SUMPRODUCT(MAX(($A$3:A114=A115)*($B$3:B114=B115)*($K$3:K114)))+1,"mmm d")&amp;" to "&amp;TEXT(J115-1,"mmm d")&amp;" not covered",IF(J115&lt;=SUMPRODUCT(MAX(($A$3:A114=A115)*($B$3:B114=B115)*($K$3:K114))),"Overlaps an earlier period","OK"))))</f>
        <v/>
      </c>
      <c r="F115" s="3" t="n"/>
      <c r="G115" s="3" t="n"/>
      <c r="H115" s="3" t="n"/>
      <c r="I115" s="6" t="n"/>
      <c r="J115" s="7" t="n"/>
      <c r="K115" s="7" t="n"/>
      <c r="L115" s="7" t="n"/>
      <c r="M115" s="3" t="n"/>
      <c r="N115" s="7" t="n"/>
      <c r="O115" s="3" t="n"/>
      <c r="P115" s="7" t="n"/>
      <c r="Q115" s="3" t="n"/>
      <c r="R115" s="3" t="n"/>
    </row>
    <row r="116">
      <c r="A116" s="3" t="n"/>
      <c r="B116" s="3" t="n"/>
      <c r="C116" s="4">
        <f>IF(A116="","",IF(L116="",IF(M116="Received","Ready to pay","Hold: conditional missing"),IF(O116="Received",IF(H116="Final","Closed out","Complete"),"Waiting: unconditional")))</f>
        <v/>
      </c>
      <c r="D116" s="5">
        <f>IF(AND(A116&lt;&gt;"",L116&lt;&gt;"",O116&lt;&gt;"Received"),TODAY()-L116,"")</f>
        <v/>
      </c>
      <c r="E116" s="4">
        <f>IF(OR(A116="",J116=""),"",IF(SUMPRODUCT(MAX(($A$3:A115=A116)*($B$3:B115=B116)*($K$3:K115)))=0,"First payment",IF(J116&gt;SUMPRODUCT(MAX(($A$3:A115=A116)*($B$3:B115=B116)*($K$3:K115)))+1,"Gap: "&amp;TEXT(SUMPRODUCT(MAX(($A$3:A115=A116)*($B$3:B115=B116)*($K$3:K115)))+1,"mmm d")&amp;" to "&amp;TEXT(J116-1,"mmm d")&amp;" not covered",IF(J116&lt;=SUMPRODUCT(MAX(($A$3:A115=A116)*($B$3:B115=B116)*($K$3:K115))),"Overlaps an earlier period","OK"))))</f>
        <v/>
      </c>
      <c r="F116" s="3" t="n"/>
      <c r="G116" s="3" t="n"/>
      <c r="H116" s="3" t="n"/>
      <c r="I116" s="6" t="n"/>
      <c r="J116" s="7" t="n"/>
      <c r="K116" s="7" t="n"/>
      <c r="L116" s="7" t="n"/>
      <c r="M116" s="3" t="n"/>
      <c r="N116" s="7" t="n"/>
      <c r="O116" s="3" t="n"/>
      <c r="P116" s="7" t="n"/>
      <c r="Q116" s="3" t="n"/>
      <c r="R116" s="3" t="n"/>
    </row>
    <row r="117">
      <c r="A117" s="3" t="n"/>
      <c r="B117" s="3" t="n"/>
      <c r="C117" s="4">
        <f>IF(A117="","",IF(L117="",IF(M117="Received","Ready to pay","Hold: conditional missing"),IF(O117="Received",IF(H117="Final","Closed out","Complete"),"Waiting: unconditional")))</f>
        <v/>
      </c>
      <c r="D117" s="5">
        <f>IF(AND(A117&lt;&gt;"",L117&lt;&gt;"",O117&lt;&gt;"Received"),TODAY()-L117,"")</f>
        <v/>
      </c>
      <c r="E117" s="4">
        <f>IF(OR(A117="",J117=""),"",IF(SUMPRODUCT(MAX(($A$3:A116=A117)*($B$3:B116=B117)*($K$3:K116)))=0,"First payment",IF(J117&gt;SUMPRODUCT(MAX(($A$3:A116=A117)*($B$3:B116=B117)*($K$3:K116)))+1,"Gap: "&amp;TEXT(SUMPRODUCT(MAX(($A$3:A116=A117)*($B$3:B116=B117)*($K$3:K116)))+1,"mmm d")&amp;" to "&amp;TEXT(J117-1,"mmm d")&amp;" not covered",IF(J117&lt;=SUMPRODUCT(MAX(($A$3:A116=A117)*($B$3:B116=B117)*($K$3:K116))),"Overlaps an earlier period","OK"))))</f>
        <v/>
      </c>
      <c r="F117" s="3" t="n"/>
      <c r="G117" s="3" t="n"/>
      <c r="H117" s="3" t="n"/>
      <c r="I117" s="6" t="n"/>
      <c r="J117" s="7" t="n"/>
      <c r="K117" s="7" t="n"/>
      <c r="L117" s="7" t="n"/>
      <c r="M117" s="3" t="n"/>
      <c r="N117" s="7" t="n"/>
      <c r="O117" s="3" t="n"/>
      <c r="P117" s="7" t="n"/>
      <c r="Q117" s="3" t="n"/>
      <c r="R117" s="3" t="n"/>
    </row>
    <row r="118">
      <c r="A118" s="3" t="n"/>
      <c r="B118" s="3" t="n"/>
      <c r="C118" s="4">
        <f>IF(A118="","",IF(L118="",IF(M118="Received","Ready to pay","Hold: conditional missing"),IF(O118="Received",IF(H118="Final","Closed out","Complete"),"Waiting: unconditional")))</f>
        <v/>
      </c>
      <c r="D118" s="5">
        <f>IF(AND(A118&lt;&gt;"",L118&lt;&gt;"",O118&lt;&gt;"Received"),TODAY()-L118,"")</f>
        <v/>
      </c>
      <c r="E118" s="4">
        <f>IF(OR(A118="",J118=""),"",IF(SUMPRODUCT(MAX(($A$3:A117=A118)*($B$3:B117=B118)*($K$3:K117)))=0,"First payment",IF(J118&gt;SUMPRODUCT(MAX(($A$3:A117=A118)*($B$3:B117=B118)*($K$3:K117)))+1,"Gap: "&amp;TEXT(SUMPRODUCT(MAX(($A$3:A117=A118)*($B$3:B117=B118)*($K$3:K117)))+1,"mmm d")&amp;" to "&amp;TEXT(J118-1,"mmm d")&amp;" not covered",IF(J118&lt;=SUMPRODUCT(MAX(($A$3:A117=A118)*($B$3:B117=B118)*($K$3:K117))),"Overlaps an earlier period","OK"))))</f>
        <v/>
      </c>
      <c r="F118" s="3" t="n"/>
      <c r="G118" s="3" t="n"/>
      <c r="H118" s="3" t="n"/>
      <c r="I118" s="6" t="n"/>
      <c r="J118" s="7" t="n"/>
      <c r="K118" s="7" t="n"/>
      <c r="L118" s="7" t="n"/>
      <c r="M118" s="3" t="n"/>
      <c r="N118" s="7" t="n"/>
      <c r="O118" s="3" t="n"/>
      <c r="P118" s="7" t="n"/>
      <c r="Q118" s="3" t="n"/>
      <c r="R118" s="3" t="n"/>
    </row>
    <row r="119">
      <c r="A119" s="3" t="n"/>
      <c r="B119" s="3" t="n"/>
      <c r="C119" s="4">
        <f>IF(A119="","",IF(L119="",IF(M119="Received","Ready to pay","Hold: conditional missing"),IF(O119="Received",IF(H119="Final","Closed out","Complete"),"Waiting: unconditional")))</f>
        <v/>
      </c>
      <c r="D119" s="5">
        <f>IF(AND(A119&lt;&gt;"",L119&lt;&gt;"",O119&lt;&gt;"Received"),TODAY()-L119,"")</f>
        <v/>
      </c>
      <c r="E119" s="4">
        <f>IF(OR(A119="",J119=""),"",IF(SUMPRODUCT(MAX(($A$3:A118=A119)*($B$3:B118=B119)*($K$3:K118)))=0,"First payment",IF(J119&gt;SUMPRODUCT(MAX(($A$3:A118=A119)*($B$3:B118=B119)*($K$3:K118)))+1,"Gap: "&amp;TEXT(SUMPRODUCT(MAX(($A$3:A118=A119)*($B$3:B118=B119)*($K$3:K118)))+1,"mmm d")&amp;" to "&amp;TEXT(J119-1,"mmm d")&amp;" not covered",IF(J119&lt;=SUMPRODUCT(MAX(($A$3:A118=A119)*($B$3:B118=B119)*($K$3:K118))),"Overlaps an earlier period","OK"))))</f>
        <v/>
      </c>
      <c r="F119" s="3" t="n"/>
      <c r="G119" s="3" t="n"/>
      <c r="H119" s="3" t="n"/>
      <c r="I119" s="6" t="n"/>
      <c r="J119" s="7" t="n"/>
      <c r="K119" s="7" t="n"/>
      <c r="L119" s="7" t="n"/>
      <c r="M119" s="3" t="n"/>
      <c r="N119" s="7" t="n"/>
      <c r="O119" s="3" t="n"/>
      <c r="P119" s="7" t="n"/>
      <c r="Q119" s="3" t="n"/>
      <c r="R119" s="3" t="n"/>
    </row>
    <row r="120">
      <c r="A120" s="3" t="n"/>
      <c r="B120" s="3" t="n"/>
      <c r="C120" s="4">
        <f>IF(A120="","",IF(L120="",IF(M120="Received","Ready to pay","Hold: conditional missing"),IF(O120="Received",IF(H120="Final","Closed out","Complete"),"Waiting: unconditional")))</f>
        <v/>
      </c>
      <c r="D120" s="5">
        <f>IF(AND(A120&lt;&gt;"",L120&lt;&gt;"",O120&lt;&gt;"Received"),TODAY()-L120,"")</f>
        <v/>
      </c>
      <c r="E120" s="4">
        <f>IF(OR(A120="",J120=""),"",IF(SUMPRODUCT(MAX(($A$3:A119=A120)*($B$3:B119=B120)*($K$3:K119)))=0,"First payment",IF(J120&gt;SUMPRODUCT(MAX(($A$3:A119=A120)*($B$3:B119=B120)*($K$3:K119)))+1,"Gap: "&amp;TEXT(SUMPRODUCT(MAX(($A$3:A119=A120)*($B$3:B119=B120)*($K$3:K119)))+1,"mmm d")&amp;" to "&amp;TEXT(J120-1,"mmm d")&amp;" not covered",IF(J120&lt;=SUMPRODUCT(MAX(($A$3:A119=A120)*($B$3:B119=B120)*($K$3:K119))),"Overlaps an earlier period","OK"))))</f>
        <v/>
      </c>
      <c r="F120" s="3" t="n"/>
      <c r="G120" s="3" t="n"/>
      <c r="H120" s="3" t="n"/>
      <c r="I120" s="6" t="n"/>
      <c r="J120" s="7" t="n"/>
      <c r="K120" s="7" t="n"/>
      <c r="L120" s="7" t="n"/>
      <c r="M120" s="3" t="n"/>
      <c r="N120" s="7" t="n"/>
      <c r="O120" s="3" t="n"/>
      <c r="P120" s="7" t="n"/>
      <c r="Q120" s="3" t="n"/>
      <c r="R120" s="3" t="n"/>
    </row>
    <row r="121">
      <c r="A121" s="3" t="n"/>
      <c r="B121" s="3" t="n"/>
      <c r="C121" s="4">
        <f>IF(A121="","",IF(L121="",IF(M121="Received","Ready to pay","Hold: conditional missing"),IF(O121="Received",IF(H121="Final","Closed out","Complete"),"Waiting: unconditional")))</f>
        <v/>
      </c>
      <c r="D121" s="5">
        <f>IF(AND(A121&lt;&gt;"",L121&lt;&gt;"",O121&lt;&gt;"Received"),TODAY()-L121,"")</f>
        <v/>
      </c>
      <c r="E121" s="4">
        <f>IF(OR(A121="",J121=""),"",IF(SUMPRODUCT(MAX(($A$3:A120=A121)*($B$3:B120=B121)*($K$3:K120)))=0,"First payment",IF(J121&gt;SUMPRODUCT(MAX(($A$3:A120=A121)*($B$3:B120=B121)*($K$3:K120)))+1,"Gap: "&amp;TEXT(SUMPRODUCT(MAX(($A$3:A120=A121)*($B$3:B120=B121)*($K$3:K120)))+1,"mmm d")&amp;" to "&amp;TEXT(J121-1,"mmm d")&amp;" not covered",IF(J121&lt;=SUMPRODUCT(MAX(($A$3:A120=A121)*($B$3:B120=B121)*($K$3:K120))),"Overlaps an earlier period","OK"))))</f>
        <v/>
      </c>
      <c r="F121" s="3" t="n"/>
      <c r="G121" s="3" t="n"/>
      <c r="H121" s="3" t="n"/>
      <c r="I121" s="6" t="n"/>
      <c r="J121" s="7" t="n"/>
      <c r="K121" s="7" t="n"/>
      <c r="L121" s="7" t="n"/>
      <c r="M121" s="3" t="n"/>
      <c r="N121" s="7" t="n"/>
      <c r="O121" s="3" t="n"/>
      <c r="P121" s="7" t="n"/>
      <c r="Q121" s="3" t="n"/>
      <c r="R121" s="3" t="n"/>
    </row>
    <row r="122">
      <c r="A122" s="3" t="n"/>
      <c r="B122" s="3" t="n"/>
      <c r="C122" s="4">
        <f>IF(A122="","",IF(L122="",IF(M122="Received","Ready to pay","Hold: conditional missing"),IF(O122="Received",IF(H122="Final","Closed out","Complete"),"Waiting: unconditional")))</f>
        <v/>
      </c>
      <c r="D122" s="5">
        <f>IF(AND(A122&lt;&gt;"",L122&lt;&gt;"",O122&lt;&gt;"Received"),TODAY()-L122,"")</f>
        <v/>
      </c>
      <c r="E122" s="4">
        <f>IF(OR(A122="",J122=""),"",IF(SUMPRODUCT(MAX(($A$3:A121=A122)*($B$3:B121=B122)*($K$3:K121)))=0,"First payment",IF(J122&gt;SUMPRODUCT(MAX(($A$3:A121=A122)*($B$3:B121=B122)*($K$3:K121)))+1,"Gap: "&amp;TEXT(SUMPRODUCT(MAX(($A$3:A121=A122)*($B$3:B121=B122)*($K$3:K121)))+1,"mmm d")&amp;" to "&amp;TEXT(J122-1,"mmm d")&amp;" not covered",IF(J122&lt;=SUMPRODUCT(MAX(($A$3:A121=A122)*($B$3:B121=B122)*($K$3:K121))),"Overlaps an earlier period","OK"))))</f>
        <v/>
      </c>
      <c r="F122" s="3" t="n"/>
      <c r="G122" s="3" t="n"/>
      <c r="H122" s="3" t="n"/>
      <c r="I122" s="6" t="n"/>
      <c r="J122" s="7" t="n"/>
      <c r="K122" s="7" t="n"/>
      <c r="L122" s="7" t="n"/>
      <c r="M122" s="3" t="n"/>
      <c r="N122" s="7" t="n"/>
      <c r="O122" s="3" t="n"/>
      <c r="P122" s="7" t="n"/>
      <c r="Q122" s="3" t="n"/>
      <c r="R122" s="3" t="n"/>
    </row>
    <row r="123">
      <c r="A123" s="3" t="n"/>
      <c r="B123" s="3" t="n"/>
      <c r="C123" s="4">
        <f>IF(A123="","",IF(L123="",IF(M123="Received","Ready to pay","Hold: conditional missing"),IF(O123="Received",IF(H123="Final","Closed out","Complete"),"Waiting: unconditional")))</f>
        <v/>
      </c>
      <c r="D123" s="5">
        <f>IF(AND(A123&lt;&gt;"",L123&lt;&gt;"",O123&lt;&gt;"Received"),TODAY()-L123,"")</f>
        <v/>
      </c>
      <c r="E123" s="4">
        <f>IF(OR(A123="",J123=""),"",IF(SUMPRODUCT(MAX(($A$3:A122=A123)*($B$3:B122=B123)*($K$3:K122)))=0,"First payment",IF(J123&gt;SUMPRODUCT(MAX(($A$3:A122=A123)*($B$3:B122=B123)*($K$3:K122)))+1,"Gap: "&amp;TEXT(SUMPRODUCT(MAX(($A$3:A122=A123)*($B$3:B122=B123)*($K$3:K122)))+1,"mmm d")&amp;" to "&amp;TEXT(J123-1,"mmm d")&amp;" not covered",IF(J123&lt;=SUMPRODUCT(MAX(($A$3:A122=A123)*($B$3:B122=B123)*($K$3:K122))),"Overlaps an earlier period","OK"))))</f>
        <v/>
      </c>
      <c r="F123" s="3" t="n"/>
      <c r="G123" s="3" t="n"/>
      <c r="H123" s="3" t="n"/>
      <c r="I123" s="6" t="n"/>
      <c r="J123" s="7" t="n"/>
      <c r="K123" s="7" t="n"/>
      <c r="L123" s="7" t="n"/>
      <c r="M123" s="3" t="n"/>
      <c r="N123" s="7" t="n"/>
      <c r="O123" s="3" t="n"/>
      <c r="P123" s="7" t="n"/>
      <c r="Q123" s="3" t="n"/>
      <c r="R123" s="3" t="n"/>
    </row>
    <row r="124">
      <c r="A124" s="3" t="n"/>
      <c r="B124" s="3" t="n"/>
      <c r="C124" s="4">
        <f>IF(A124="","",IF(L124="",IF(M124="Received","Ready to pay","Hold: conditional missing"),IF(O124="Received",IF(H124="Final","Closed out","Complete"),"Waiting: unconditional")))</f>
        <v/>
      </c>
      <c r="D124" s="5">
        <f>IF(AND(A124&lt;&gt;"",L124&lt;&gt;"",O124&lt;&gt;"Received"),TODAY()-L124,"")</f>
        <v/>
      </c>
      <c r="E124" s="4">
        <f>IF(OR(A124="",J124=""),"",IF(SUMPRODUCT(MAX(($A$3:A123=A124)*($B$3:B123=B124)*($K$3:K123)))=0,"First payment",IF(J124&gt;SUMPRODUCT(MAX(($A$3:A123=A124)*($B$3:B123=B124)*($K$3:K123)))+1,"Gap: "&amp;TEXT(SUMPRODUCT(MAX(($A$3:A123=A124)*($B$3:B123=B124)*($K$3:K123)))+1,"mmm d")&amp;" to "&amp;TEXT(J124-1,"mmm d")&amp;" not covered",IF(J124&lt;=SUMPRODUCT(MAX(($A$3:A123=A124)*($B$3:B123=B124)*($K$3:K123))),"Overlaps an earlier period","OK"))))</f>
        <v/>
      </c>
      <c r="F124" s="3" t="n"/>
      <c r="G124" s="3" t="n"/>
      <c r="H124" s="3" t="n"/>
      <c r="I124" s="6" t="n"/>
      <c r="J124" s="7" t="n"/>
      <c r="K124" s="7" t="n"/>
      <c r="L124" s="7" t="n"/>
      <c r="M124" s="3" t="n"/>
      <c r="N124" s="7" t="n"/>
      <c r="O124" s="3" t="n"/>
      <c r="P124" s="7" t="n"/>
      <c r="Q124" s="3" t="n"/>
      <c r="R124" s="3" t="n"/>
    </row>
    <row r="125">
      <c r="A125" s="3" t="n"/>
      <c r="B125" s="3" t="n"/>
      <c r="C125" s="4">
        <f>IF(A125="","",IF(L125="",IF(M125="Received","Ready to pay","Hold: conditional missing"),IF(O125="Received",IF(H125="Final","Closed out","Complete"),"Waiting: unconditional")))</f>
        <v/>
      </c>
      <c r="D125" s="5">
        <f>IF(AND(A125&lt;&gt;"",L125&lt;&gt;"",O125&lt;&gt;"Received"),TODAY()-L125,"")</f>
        <v/>
      </c>
      <c r="E125" s="4">
        <f>IF(OR(A125="",J125=""),"",IF(SUMPRODUCT(MAX(($A$3:A124=A125)*($B$3:B124=B125)*($K$3:K124)))=0,"First payment",IF(J125&gt;SUMPRODUCT(MAX(($A$3:A124=A125)*($B$3:B124=B125)*($K$3:K124)))+1,"Gap: "&amp;TEXT(SUMPRODUCT(MAX(($A$3:A124=A125)*($B$3:B124=B125)*($K$3:K124)))+1,"mmm d")&amp;" to "&amp;TEXT(J125-1,"mmm d")&amp;" not covered",IF(J125&lt;=SUMPRODUCT(MAX(($A$3:A124=A125)*($B$3:B124=B125)*($K$3:K124))),"Overlaps an earlier period","OK"))))</f>
        <v/>
      </c>
      <c r="F125" s="3" t="n"/>
      <c r="G125" s="3" t="n"/>
      <c r="H125" s="3" t="n"/>
      <c r="I125" s="6" t="n"/>
      <c r="J125" s="7" t="n"/>
      <c r="K125" s="7" t="n"/>
      <c r="L125" s="7" t="n"/>
      <c r="M125" s="3" t="n"/>
      <c r="N125" s="7" t="n"/>
      <c r="O125" s="3" t="n"/>
      <c r="P125" s="7" t="n"/>
      <c r="Q125" s="3" t="n"/>
      <c r="R125" s="3" t="n"/>
    </row>
    <row r="126">
      <c r="A126" s="3" t="n"/>
      <c r="B126" s="3" t="n"/>
      <c r="C126" s="4">
        <f>IF(A126="","",IF(L126="",IF(M126="Received","Ready to pay","Hold: conditional missing"),IF(O126="Received",IF(H126="Final","Closed out","Complete"),"Waiting: unconditional")))</f>
        <v/>
      </c>
      <c r="D126" s="5">
        <f>IF(AND(A126&lt;&gt;"",L126&lt;&gt;"",O126&lt;&gt;"Received"),TODAY()-L126,"")</f>
        <v/>
      </c>
      <c r="E126" s="4">
        <f>IF(OR(A126="",J126=""),"",IF(SUMPRODUCT(MAX(($A$3:A125=A126)*($B$3:B125=B126)*($K$3:K125)))=0,"First payment",IF(J126&gt;SUMPRODUCT(MAX(($A$3:A125=A126)*($B$3:B125=B126)*($K$3:K125)))+1,"Gap: "&amp;TEXT(SUMPRODUCT(MAX(($A$3:A125=A126)*($B$3:B125=B126)*($K$3:K125)))+1,"mmm d")&amp;" to "&amp;TEXT(J126-1,"mmm d")&amp;" not covered",IF(J126&lt;=SUMPRODUCT(MAX(($A$3:A125=A126)*($B$3:B125=B126)*($K$3:K125))),"Overlaps an earlier period","OK"))))</f>
        <v/>
      </c>
      <c r="F126" s="3" t="n"/>
      <c r="G126" s="3" t="n"/>
      <c r="H126" s="3" t="n"/>
      <c r="I126" s="6" t="n"/>
      <c r="J126" s="7" t="n"/>
      <c r="K126" s="7" t="n"/>
      <c r="L126" s="7" t="n"/>
      <c r="M126" s="3" t="n"/>
      <c r="N126" s="7" t="n"/>
      <c r="O126" s="3" t="n"/>
      <c r="P126" s="7" t="n"/>
      <c r="Q126" s="3" t="n"/>
      <c r="R126" s="3" t="n"/>
    </row>
    <row r="127">
      <c r="A127" s="3" t="n"/>
      <c r="B127" s="3" t="n"/>
      <c r="C127" s="4">
        <f>IF(A127="","",IF(L127="",IF(M127="Received","Ready to pay","Hold: conditional missing"),IF(O127="Received",IF(H127="Final","Closed out","Complete"),"Waiting: unconditional")))</f>
        <v/>
      </c>
      <c r="D127" s="5">
        <f>IF(AND(A127&lt;&gt;"",L127&lt;&gt;"",O127&lt;&gt;"Received"),TODAY()-L127,"")</f>
        <v/>
      </c>
      <c r="E127" s="4">
        <f>IF(OR(A127="",J127=""),"",IF(SUMPRODUCT(MAX(($A$3:A126=A127)*($B$3:B126=B127)*($K$3:K126)))=0,"First payment",IF(J127&gt;SUMPRODUCT(MAX(($A$3:A126=A127)*($B$3:B126=B127)*($K$3:K126)))+1,"Gap: "&amp;TEXT(SUMPRODUCT(MAX(($A$3:A126=A127)*($B$3:B126=B127)*($K$3:K126)))+1,"mmm d")&amp;" to "&amp;TEXT(J127-1,"mmm d")&amp;" not covered",IF(J127&lt;=SUMPRODUCT(MAX(($A$3:A126=A127)*($B$3:B126=B127)*($K$3:K126))),"Overlaps an earlier period","OK"))))</f>
        <v/>
      </c>
      <c r="F127" s="3" t="n"/>
      <c r="G127" s="3" t="n"/>
      <c r="H127" s="3" t="n"/>
      <c r="I127" s="6" t="n"/>
      <c r="J127" s="7" t="n"/>
      <c r="K127" s="7" t="n"/>
      <c r="L127" s="7" t="n"/>
      <c r="M127" s="3" t="n"/>
      <c r="N127" s="7" t="n"/>
      <c r="O127" s="3" t="n"/>
      <c r="P127" s="7" t="n"/>
      <c r="Q127" s="3" t="n"/>
      <c r="R127" s="3" t="n"/>
    </row>
    <row r="128">
      <c r="A128" s="3" t="n"/>
      <c r="B128" s="3" t="n"/>
      <c r="C128" s="4">
        <f>IF(A128="","",IF(L128="",IF(M128="Received","Ready to pay","Hold: conditional missing"),IF(O128="Received",IF(H128="Final","Closed out","Complete"),"Waiting: unconditional")))</f>
        <v/>
      </c>
      <c r="D128" s="5">
        <f>IF(AND(A128&lt;&gt;"",L128&lt;&gt;"",O128&lt;&gt;"Received"),TODAY()-L128,"")</f>
        <v/>
      </c>
      <c r="E128" s="4">
        <f>IF(OR(A128="",J128=""),"",IF(SUMPRODUCT(MAX(($A$3:A127=A128)*($B$3:B127=B128)*($K$3:K127)))=0,"First payment",IF(J128&gt;SUMPRODUCT(MAX(($A$3:A127=A128)*($B$3:B127=B128)*($K$3:K127)))+1,"Gap: "&amp;TEXT(SUMPRODUCT(MAX(($A$3:A127=A128)*($B$3:B127=B128)*($K$3:K127)))+1,"mmm d")&amp;" to "&amp;TEXT(J128-1,"mmm d")&amp;" not covered",IF(J128&lt;=SUMPRODUCT(MAX(($A$3:A127=A128)*($B$3:B127=B128)*($K$3:K127))),"Overlaps an earlier period","OK"))))</f>
        <v/>
      </c>
      <c r="F128" s="3" t="n"/>
      <c r="G128" s="3" t="n"/>
      <c r="H128" s="3" t="n"/>
      <c r="I128" s="6" t="n"/>
      <c r="J128" s="7" t="n"/>
      <c r="K128" s="7" t="n"/>
      <c r="L128" s="7" t="n"/>
      <c r="M128" s="3" t="n"/>
      <c r="N128" s="7" t="n"/>
      <c r="O128" s="3" t="n"/>
      <c r="P128" s="7" t="n"/>
      <c r="Q128" s="3" t="n"/>
      <c r="R128" s="3" t="n"/>
    </row>
    <row r="129">
      <c r="A129" s="3" t="n"/>
      <c r="B129" s="3" t="n"/>
      <c r="C129" s="4">
        <f>IF(A129="","",IF(L129="",IF(M129="Received","Ready to pay","Hold: conditional missing"),IF(O129="Received",IF(H129="Final","Closed out","Complete"),"Waiting: unconditional")))</f>
        <v/>
      </c>
      <c r="D129" s="5">
        <f>IF(AND(A129&lt;&gt;"",L129&lt;&gt;"",O129&lt;&gt;"Received"),TODAY()-L129,"")</f>
        <v/>
      </c>
      <c r="E129" s="4">
        <f>IF(OR(A129="",J129=""),"",IF(SUMPRODUCT(MAX(($A$3:A128=A129)*($B$3:B128=B129)*($K$3:K128)))=0,"First payment",IF(J129&gt;SUMPRODUCT(MAX(($A$3:A128=A129)*($B$3:B128=B129)*($K$3:K128)))+1,"Gap: "&amp;TEXT(SUMPRODUCT(MAX(($A$3:A128=A129)*($B$3:B128=B129)*($K$3:K128)))+1,"mmm d")&amp;" to "&amp;TEXT(J129-1,"mmm d")&amp;" not covered",IF(J129&lt;=SUMPRODUCT(MAX(($A$3:A128=A129)*($B$3:B128=B129)*($K$3:K128))),"Overlaps an earlier period","OK"))))</f>
        <v/>
      </c>
      <c r="F129" s="3" t="n"/>
      <c r="G129" s="3" t="n"/>
      <c r="H129" s="3" t="n"/>
      <c r="I129" s="6" t="n"/>
      <c r="J129" s="7" t="n"/>
      <c r="K129" s="7" t="n"/>
      <c r="L129" s="7" t="n"/>
      <c r="M129" s="3" t="n"/>
      <c r="N129" s="7" t="n"/>
      <c r="O129" s="3" t="n"/>
      <c r="P129" s="7" t="n"/>
      <c r="Q129" s="3" t="n"/>
      <c r="R129" s="3" t="n"/>
    </row>
    <row r="130">
      <c r="A130" s="3" t="n"/>
      <c r="B130" s="3" t="n"/>
      <c r="C130" s="4">
        <f>IF(A130="","",IF(L130="",IF(M130="Received","Ready to pay","Hold: conditional missing"),IF(O130="Received",IF(H130="Final","Closed out","Complete"),"Waiting: unconditional")))</f>
        <v/>
      </c>
      <c r="D130" s="5">
        <f>IF(AND(A130&lt;&gt;"",L130&lt;&gt;"",O130&lt;&gt;"Received"),TODAY()-L130,"")</f>
        <v/>
      </c>
      <c r="E130" s="4">
        <f>IF(OR(A130="",J130=""),"",IF(SUMPRODUCT(MAX(($A$3:A129=A130)*($B$3:B129=B130)*($K$3:K129)))=0,"First payment",IF(J130&gt;SUMPRODUCT(MAX(($A$3:A129=A130)*($B$3:B129=B130)*($K$3:K129)))+1,"Gap: "&amp;TEXT(SUMPRODUCT(MAX(($A$3:A129=A130)*($B$3:B129=B130)*($K$3:K129)))+1,"mmm d")&amp;" to "&amp;TEXT(J130-1,"mmm d")&amp;" not covered",IF(J130&lt;=SUMPRODUCT(MAX(($A$3:A129=A130)*($B$3:B129=B130)*($K$3:K129))),"Overlaps an earlier period","OK"))))</f>
        <v/>
      </c>
      <c r="F130" s="3" t="n"/>
      <c r="G130" s="3" t="n"/>
      <c r="H130" s="3" t="n"/>
      <c r="I130" s="6" t="n"/>
      <c r="J130" s="7" t="n"/>
      <c r="K130" s="7" t="n"/>
      <c r="L130" s="7" t="n"/>
      <c r="M130" s="3" t="n"/>
      <c r="N130" s="7" t="n"/>
      <c r="O130" s="3" t="n"/>
      <c r="P130" s="7" t="n"/>
      <c r="Q130" s="3" t="n"/>
      <c r="R130" s="3" t="n"/>
    </row>
    <row r="131">
      <c r="A131" s="3" t="n"/>
      <c r="B131" s="3" t="n"/>
      <c r="C131" s="4">
        <f>IF(A131="","",IF(L131="",IF(M131="Received","Ready to pay","Hold: conditional missing"),IF(O131="Received",IF(H131="Final","Closed out","Complete"),"Waiting: unconditional")))</f>
        <v/>
      </c>
      <c r="D131" s="5">
        <f>IF(AND(A131&lt;&gt;"",L131&lt;&gt;"",O131&lt;&gt;"Received"),TODAY()-L131,"")</f>
        <v/>
      </c>
      <c r="E131" s="4">
        <f>IF(OR(A131="",J131=""),"",IF(SUMPRODUCT(MAX(($A$3:A130=A131)*($B$3:B130=B131)*($K$3:K130)))=0,"First payment",IF(J131&gt;SUMPRODUCT(MAX(($A$3:A130=A131)*($B$3:B130=B131)*($K$3:K130)))+1,"Gap: "&amp;TEXT(SUMPRODUCT(MAX(($A$3:A130=A131)*($B$3:B130=B131)*($K$3:K130)))+1,"mmm d")&amp;" to "&amp;TEXT(J131-1,"mmm d")&amp;" not covered",IF(J131&lt;=SUMPRODUCT(MAX(($A$3:A130=A131)*($B$3:B130=B131)*($K$3:K130))),"Overlaps an earlier period","OK"))))</f>
        <v/>
      </c>
      <c r="F131" s="3" t="n"/>
      <c r="G131" s="3" t="n"/>
      <c r="H131" s="3" t="n"/>
      <c r="I131" s="6" t="n"/>
      <c r="J131" s="7" t="n"/>
      <c r="K131" s="7" t="n"/>
      <c r="L131" s="7" t="n"/>
      <c r="M131" s="3" t="n"/>
      <c r="N131" s="7" t="n"/>
      <c r="O131" s="3" t="n"/>
      <c r="P131" s="7" t="n"/>
      <c r="Q131" s="3" t="n"/>
      <c r="R131" s="3" t="n"/>
    </row>
    <row r="132">
      <c r="A132" s="3" t="n"/>
      <c r="B132" s="3" t="n"/>
      <c r="C132" s="4">
        <f>IF(A132="","",IF(L132="",IF(M132="Received","Ready to pay","Hold: conditional missing"),IF(O132="Received",IF(H132="Final","Closed out","Complete"),"Waiting: unconditional")))</f>
        <v/>
      </c>
      <c r="D132" s="5">
        <f>IF(AND(A132&lt;&gt;"",L132&lt;&gt;"",O132&lt;&gt;"Received"),TODAY()-L132,"")</f>
        <v/>
      </c>
      <c r="E132" s="4">
        <f>IF(OR(A132="",J132=""),"",IF(SUMPRODUCT(MAX(($A$3:A131=A132)*($B$3:B131=B132)*($K$3:K131)))=0,"First payment",IF(J132&gt;SUMPRODUCT(MAX(($A$3:A131=A132)*($B$3:B131=B132)*($K$3:K131)))+1,"Gap: "&amp;TEXT(SUMPRODUCT(MAX(($A$3:A131=A132)*($B$3:B131=B132)*($K$3:K131)))+1,"mmm d")&amp;" to "&amp;TEXT(J132-1,"mmm d")&amp;" not covered",IF(J132&lt;=SUMPRODUCT(MAX(($A$3:A131=A132)*($B$3:B131=B132)*($K$3:K131))),"Overlaps an earlier period","OK"))))</f>
        <v/>
      </c>
      <c r="F132" s="3" t="n"/>
      <c r="G132" s="3" t="n"/>
      <c r="H132" s="3" t="n"/>
      <c r="I132" s="6" t="n"/>
      <c r="J132" s="7" t="n"/>
      <c r="K132" s="7" t="n"/>
      <c r="L132" s="7" t="n"/>
      <c r="M132" s="3" t="n"/>
      <c r="N132" s="7" t="n"/>
      <c r="O132" s="3" t="n"/>
      <c r="P132" s="7" t="n"/>
      <c r="Q132" s="3" t="n"/>
      <c r="R132" s="3" t="n"/>
    </row>
    <row r="133">
      <c r="A133" s="3" t="n"/>
      <c r="B133" s="3" t="n"/>
      <c r="C133" s="4">
        <f>IF(A133="","",IF(L133="",IF(M133="Received","Ready to pay","Hold: conditional missing"),IF(O133="Received",IF(H133="Final","Closed out","Complete"),"Waiting: unconditional")))</f>
        <v/>
      </c>
      <c r="D133" s="5">
        <f>IF(AND(A133&lt;&gt;"",L133&lt;&gt;"",O133&lt;&gt;"Received"),TODAY()-L133,"")</f>
        <v/>
      </c>
      <c r="E133" s="4">
        <f>IF(OR(A133="",J133=""),"",IF(SUMPRODUCT(MAX(($A$3:A132=A133)*($B$3:B132=B133)*($K$3:K132)))=0,"First payment",IF(J133&gt;SUMPRODUCT(MAX(($A$3:A132=A133)*($B$3:B132=B133)*($K$3:K132)))+1,"Gap: "&amp;TEXT(SUMPRODUCT(MAX(($A$3:A132=A133)*($B$3:B132=B133)*($K$3:K132)))+1,"mmm d")&amp;" to "&amp;TEXT(J133-1,"mmm d")&amp;" not covered",IF(J133&lt;=SUMPRODUCT(MAX(($A$3:A132=A133)*($B$3:B132=B133)*($K$3:K132))),"Overlaps an earlier period","OK"))))</f>
        <v/>
      </c>
      <c r="F133" s="3" t="n"/>
      <c r="G133" s="3" t="n"/>
      <c r="H133" s="3" t="n"/>
      <c r="I133" s="6" t="n"/>
      <c r="J133" s="7" t="n"/>
      <c r="K133" s="7" t="n"/>
      <c r="L133" s="7" t="n"/>
      <c r="M133" s="3" t="n"/>
      <c r="N133" s="7" t="n"/>
      <c r="O133" s="3" t="n"/>
      <c r="P133" s="7" t="n"/>
      <c r="Q133" s="3" t="n"/>
      <c r="R133" s="3" t="n"/>
    </row>
    <row r="134">
      <c r="A134" s="3" t="n"/>
      <c r="B134" s="3" t="n"/>
      <c r="C134" s="4">
        <f>IF(A134="","",IF(L134="",IF(M134="Received","Ready to pay","Hold: conditional missing"),IF(O134="Received",IF(H134="Final","Closed out","Complete"),"Waiting: unconditional")))</f>
        <v/>
      </c>
      <c r="D134" s="5">
        <f>IF(AND(A134&lt;&gt;"",L134&lt;&gt;"",O134&lt;&gt;"Received"),TODAY()-L134,"")</f>
        <v/>
      </c>
      <c r="E134" s="4">
        <f>IF(OR(A134="",J134=""),"",IF(SUMPRODUCT(MAX(($A$3:A133=A134)*($B$3:B133=B134)*($K$3:K133)))=0,"First payment",IF(J134&gt;SUMPRODUCT(MAX(($A$3:A133=A134)*($B$3:B133=B134)*($K$3:K133)))+1,"Gap: "&amp;TEXT(SUMPRODUCT(MAX(($A$3:A133=A134)*($B$3:B133=B134)*($K$3:K133)))+1,"mmm d")&amp;" to "&amp;TEXT(J134-1,"mmm d")&amp;" not covered",IF(J134&lt;=SUMPRODUCT(MAX(($A$3:A133=A134)*($B$3:B133=B134)*($K$3:K133))),"Overlaps an earlier period","OK"))))</f>
        <v/>
      </c>
      <c r="F134" s="3" t="n"/>
      <c r="G134" s="3" t="n"/>
      <c r="H134" s="3" t="n"/>
      <c r="I134" s="6" t="n"/>
      <c r="J134" s="7" t="n"/>
      <c r="K134" s="7" t="n"/>
      <c r="L134" s="7" t="n"/>
      <c r="M134" s="3" t="n"/>
      <c r="N134" s="7" t="n"/>
      <c r="O134" s="3" t="n"/>
      <c r="P134" s="7" t="n"/>
      <c r="Q134" s="3" t="n"/>
      <c r="R134" s="3" t="n"/>
    </row>
    <row r="135">
      <c r="A135" s="3" t="n"/>
      <c r="B135" s="3" t="n"/>
      <c r="C135" s="4">
        <f>IF(A135="","",IF(L135="",IF(M135="Received","Ready to pay","Hold: conditional missing"),IF(O135="Received",IF(H135="Final","Closed out","Complete"),"Waiting: unconditional")))</f>
        <v/>
      </c>
      <c r="D135" s="5">
        <f>IF(AND(A135&lt;&gt;"",L135&lt;&gt;"",O135&lt;&gt;"Received"),TODAY()-L135,"")</f>
        <v/>
      </c>
      <c r="E135" s="4">
        <f>IF(OR(A135="",J135=""),"",IF(SUMPRODUCT(MAX(($A$3:A134=A135)*($B$3:B134=B135)*($K$3:K134)))=0,"First payment",IF(J135&gt;SUMPRODUCT(MAX(($A$3:A134=A135)*($B$3:B134=B135)*($K$3:K134)))+1,"Gap: "&amp;TEXT(SUMPRODUCT(MAX(($A$3:A134=A135)*($B$3:B134=B135)*($K$3:K134)))+1,"mmm d")&amp;" to "&amp;TEXT(J135-1,"mmm d")&amp;" not covered",IF(J135&lt;=SUMPRODUCT(MAX(($A$3:A134=A135)*($B$3:B134=B135)*($K$3:K134))),"Overlaps an earlier period","OK"))))</f>
        <v/>
      </c>
      <c r="F135" s="3" t="n"/>
      <c r="G135" s="3" t="n"/>
      <c r="H135" s="3" t="n"/>
      <c r="I135" s="6" t="n"/>
      <c r="J135" s="7" t="n"/>
      <c r="K135" s="7" t="n"/>
      <c r="L135" s="7" t="n"/>
      <c r="M135" s="3" t="n"/>
      <c r="N135" s="7" t="n"/>
      <c r="O135" s="3" t="n"/>
      <c r="P135" s="7" t="n"/>
      <c r="Q135" s="3" t="n"/>
      <c r="R135" s="3" t="n"/>
    </row>
    <row r="136">
      <c r="A136" s="3" t="n"/>
      <c r="B136" s="3" t="n"/>
      <c r="C136" s="4">
        <f>IF(A136="","",IF(L136="",IF(M136="Received","Ready to pay","Hold: conditional missing"),IF(O136="Received",IF(H136="Final","Closed out","Complete"),"Waiting: unconditional")))</f>
        <v/>
      </c>
      <c r="D136" s="5">
        <f>IF(AND(A136&lt;&gt;"",L136&lt;&gt;"",O136&lt;&gt;"Received"),TODAY()-L136,"")</f>
        <v/>
      </c>
      <c r="E136" s="4">
        <f>IF(OR(A136="",J136=""),"",IF(SUMPRODUCT(MAX(($A$3:A135=A136)*($B$3:B135=B136)*($K$3:K135)))=0,"First payment",IF(J136&gt;SUMPRODUCT(MAX(($A$3:A135=A136)*($B$3:B135=B136)*($K$3:K135)))+1,"Gap: "&amp;TEXT(SUMPRODUCT(MAX(($A$3:A135=A136)*($B$3:B135=B136)*($K$3:K135)))+1,"mmm d")&amp;" to "&amp;TEXT(J136-1,"mmm d")&amp;" not covered",IF(J136&lt;=SUMPRODUCT(MAX(($A$3:A135=A136)*($B$3:B135=B136)*($K$3:K135))),"Overlaps an earlier period","OK"))))</f>
        <v/>
      </c>
      <c r="F136" s="3" t="n"/>
      <c r="G136" s="3" t="n"/>
      <c r="H136" s="3" t="n"/>
      <c r="I136" s="6" t="n"/>
      <c r="J136" s="7" t="n"/>
      <c r="K136" s="7" t="n"/>
      <c r="L136" s="7" t="n"/>
      <c r="M136" s="3" t="n"/>
      <c r="N136" s="7" t="n"/>
      <c r="O136" s="3" t="n"/>
      <c r="P136" s="7" t="n"/>
      <c r="Q136" s="3" t="n"/>
      <c r="R136" s="3" t="n"/>
    </row>
    <row r="137">
      <c r="A137" s="3" t="n"/>
      <c r="B137" s="3" t="n"/>
      <c r="C137" s="4">
        <f>IF(A137="","",IF(L137="",IF(M137="Received","Ready to pay","Hold: conditional missing"),IF(O137="Received",IF(H137="Final","Closed out","Complete"),"Waiting: unconditional")))</f>
        <v/>
      </c>
      <c r="D137" s="5">
        <f>IF(AND(A137&lt;&gt;"",L137&lt;&gt;"",O137&lt;&gt;"Received"),TODAY()-L137,"")</f>
        <v/>
      </c>
      <c r="E137" s="4">
        <f>IF(OR(A137="",J137=""),"",IF(SUMPRODUCT(MAX(($A$3:A136=A137)*($B$3:B136=B137)*($K$3:K136)))=0,"First payment",IF(J137&gt;SUMPRODUCT(MAX(($A$3:A136=A137)*($B$3:B136=B137)*($K$3:K136)))+1,"Gap: "&amp;TEXT(SUMPRODUCT(MAX(($A$3:A136=A137)*($B$3:B136=B137)*($K$3:K136)))+1,"mmm d")&amp;" to "&amp;TEXT(J137-1,"mmm d")&amp;" not covered",IF(J137&lt;=SUMPRODUCT(MAX(($A$3:A136=A137)*($B$3:B136=B137)*($K$3:K136))),"Overlaps an earlier period","OK"))))</f>
        <v/>
      </c>
      <c r="F137" s="3" t="n"/>
      <c r="G137" s="3" t="n"/>
      <c r="H137" s="3" t="n"/>
      <c r="I137" s="6" t="n"/>
      <c r="J137" s="7" t="n"/>
      <c r="K137" s="7" t="n"/>
      <c r="L137" s="7" t="n"/>
      <c r="M137" s="3" t="n"/>
      <c r="N137" s="7" t="n"/>
      <c r="O137" s="3" t="n"/>
      <c r="P137" s="7" t="n"/>
      <c r="Q137" s="3" t="n"/>
      <c r="R137" s="3" t="n"/>
    </row>
    <row r="138">
      <c r="A138" s="3" t="n"/>
      <c r="B138" s="3" t="n"/>
      <c r="C138" s="4">
        <f>IF(A138="","",IF(L138="",IF(M138="Received","Ready to pay","Hold: conditional missing"),IF(O138="Received",IF(H138="Final","Closed out","Complete"),"Waiting: unconditional")))</f>
        <v/>
      </c>
      <c r="D138" s="5">
        <f>IF(AND(A138&lt;&gt;"",L138&lt;&gt;"",O138&lt;&gt;"Received"),TODAY()-L138,"")</f>
        <v/>
      </c>
      <c r="E138" s="4">
        <f>IF(OR(A138="",J138=""),"",IF(SUMPRODUCT(MAX(($A$3:A137=A138)*($B$3:B137=B138)*($K$3:K137)))=0,"First payment",IF(J138&gt;SUMPRODUCT(MAX(($A$3:A137=A138)*($B$3:B137=B138)*($K$3:K137)))+1,"Gap: "&amp;TEXT(SUMPRODUCT(MAX(($A$3:A137=A138)*($B$3:B137=B138)*($K$3:K137)))+1,"mmm d")&amp;" to "&amp;TEXT(J138-1,"mmm d")&amp;" not covered",IF(J138&lt;=SUMPRODUCT(MAX(($A$3:A137=A138)*($B$3:B137=B138)*($K$3:K137))),"Overlaps an earlier period","OK"))))</f>
        <v/>
      </c>
      <c r="F138" s="3" t="n"/>
      <c r="G138" s="3" t="n"/>
      <c r="H138" s="3" t="n"/>
      <c r="I138" s="6" t="n"/>
      <c r="J138" s="7" t="n"/>
      <c r="K138" s="7" t="n"/>
      <c r="L138" s="7" t="n"/>
      <c r="M138" s="3" t="n"/>
      <c r="N138" s="7" t="n"/>
      <c r="O138" s="3" t="n"/>
      <c r="P138" s="7" t="n"/>
      <c r="Q138" s="3" t="n"/>
      <c r="R138" s="3" t="n"/>
    </row>
    <row r="139">
      <c r="A139" s="3" t="n"/>
      <c r="B139" s="3" t="n"/>
      <c r="C139" s="4">
        <f>IF(A139="","",IF(L139="",IF(M139="Received","Ready to pay","Hold: conditional missing"),IF(O139="Received",IF(H139="Final","Closed out","Complete"),"Waiting: unconditional")))</f>
        <v/>
      </c>
      <c r="D139" s="5">
        <f>IF(AND(A139&lt;&gt;"",L139&lt;&gt;"",O139&lt;&gt;"Received"),TODAY()-L139,"")</f>
        <v/>
      </c>
      <c r="E139" s="4">
        <f>IF(OR(A139="",J139=""),"",IF(SUMPRODUCT(MAX(($A$3:A138=A139)*($B$3:B138=B139)*($K$3:K138)))=0,"First payment",IF(J139&gt;SUMPRODUCT(MAX(($A$3:A138=A139)*($B$3:B138=B139)*($K$3:K138)))+1,"Gap: "&amp;TEXT(SUMPRODUCT(MAX(($A$3:A138=A139)*($B$3:B138=B139)*($K$3:K138)))+1,"mmm d")&amp;" to "&amp;TEXT(J139-1,"mmm d")&amp;" not covered",IF(J139&lt;=SUMPRODUCT(MAX(($A$3:A138=A139)*($B$3:B138=B139)*($K$3:K138))),"Overlaps an earlier period","OK"))))</f>
        <v/>
      </c>
      <c r="F139" s="3" t="n"/>
      <c r="G139" s="3" t="n"/>
      <c r="H139" s="3" t="n"/>
      <c r="I139" s="6" t="n"/>
      <c r="J139" s="7" t="n"/>
      <c r="K139" s="7" t="n"/>
      <c r="L139" s="7" t="n"/>
      <c r="M139" s="3" t="n"/>
      <c r="N139" s="7" t="n"/>
      <c r="O139" s="3" t="n"/>
      <c r="P139" s="7" t="n"/>
      <c r="Q139" s="3" t="n"/>
      <c r="R139" s="3" t="n"/>
    </row>
    <row r="140">
      <c r="A140" s="3" t="n"/>
      <c r="B140" s="3" t="n"/>
      <c r="C140" s="4">
        <f>IF(A140="","",IF(L140="",IF(M140="Received","Ready to pay","Hold: conditional missing"),IF(O140="Received",IF(H140="Final","Closed out","Complete"),"Waiting: unconditional")))</f>
        <v/>
      </c>
      <c r="D140" s="5">
        <f>IF(AND(A140&lt;&gt;"",L140&lt;&gt;"",O140&lt;&gt;"Received"),TODAY()-L140,"")</f>
        <v/>
      </c>
      <c r="E140" s="4">
        <f>IF(OR(A140="",J140=""),"",IF(SUMPRODUCT(MAX(($A$3:A139=A140)*($B$3:B139=B140)*($K$3:K139)))=0,"First payment",IF(J140&gt;SUMPRODUCT(MAX(($A$3:A139=A140)*($B$3:B139=B140)*($K$3:K139)))+1,"Gap: "&amp;TEXT(SUMPRODUCT(MAX(($A$3:A139=A140)*($B$3:B139=B140)*($K$3:K139)))+1,"mmm d")&amp;" to "&amp;TEXT(J140-1,"mmm d")&amp;" not covered",IF(J140&lt;=SUMPRODUCT(MAX(($A$3:A139=A140)*($B$3:B139=B140)*($K$3:K139))),"Overlaps an earlier period","OK"))))</f>
        <v/>
      </c>
      <c r="F140" s="3" t="n"/>
      <c r="G140" s="3" t="n"/>
      <c r="H140" s="3" t="n"/>
      <c r="I140" s="6" t="n"/>
      <c r="J140" s="7" t="n"/>
      <c r="K140" s="7" t="n"/>
      <c r="L140" s="7" t="n"/>
      <c r="M140" s="3" t="n"/>
      <c r="N140" s="7" t="n"/>
      <c r="O140" s="3" t="n"/>
      <c r="P140" s="7" t="n"/>
      <c r="Q140" s="3" t="n"/>
      <c r="R140" s="3" t="n"/>
    </row>
    <row r="141">
      <c r="A141" s="3" t="n"/>
      <c r="B141" s="3" t="n"/>
      <c r="C141" s="4">
        <f>IF(A141="","",IF(L141="",IF(M141="Received","Ready to pay","Hold: conditional missing"),IF(O141="Received",IF(H141="Final","Closed out","Complete"),"Waiting: unconditional")))</f>
        <v/>
      </c>
      <c r="D141" s="5">
        <f>IF(AND(A141&lt;&gt;"",L141&lt;&gt;"",O141&lt;&gt;"Received"),TODAY()-L141,"")</f>
        <v/>
      </c>
      <c r="E141" s="4">
        <f>IF(OR(A141="",J141=""),"",IF(SUMPRODUCT(MAX(($A$3:A140=A141)*($B$3:B140=B141)*($K$3:K140)))=0,"First payment",IF(J141&gt;SUMPRODUCT(MAX(($A$3:A140=A141)*($B$3:B140=B141)*($K$3:K140)))+1,"Gap: "&amp;TEXT(SUMPRODUCT(MAX(($A$3:A140=A141)*($B$3:B140=B141)*($K$3:K140)))+1,"mmm d")&amp;" to "&amp;TEXT(J141-1,"mmm d")&amp;" not covered",IF(J141&lt;=SUMPRODUCT(MAX(($A$3:A140=A141)*($B$3:B140=B141)*($K$3:K140))),"Overlaps an earlier period","OK"))))</f>
        <v/>
      </c>
      <c r="F141" s="3" t="n"/>
      <c r="G141" s="3" t="n"/>
      <c r="H141" s="3" t="n"/>
      <c r="I141" s="6" t="n"/>
      <c r="J141" s="7" t="n"/>
      <c r="K141" s="7" t="n"/>
      <c r="L141" s="7" t="n"/>
      <c r="M141" s="3" t="n"/>
      <c r="N141" s="7" t="n"/>
      <c r="O141" s="3" t="n"/>
      <c r="P141" s="7" t="n"/>
      <c r="Q141" s="3" t="n"/>
      <c r="R141" s="3" t="n"/>
    </row>
    <row r="142">
      <c r="A142" s="3" t="n"/>
      <c r="B142" s="3" t="n"/>
      <c r="C142" s="4">
        <f>IF(A142="","",IF(L142="",IF(M142="Received","Ready to pay","Hold: conditional missing"),IF(O142="Received",IF(H142="Final","Closed out","Complete"),"Waiting: unconditional")))</f>
        <v/>
      </c>
      <c r="D142" s="5">
        <f>IF(AND(A142&lt;&gt;"",L142&lt;&gt;"",O142&lt;&gt;"Received"),TODAY()-L142,"")</f>
        <v/>
      </c>
      <c r="E142" s="4">
        <f>IF(OR(A142="",J142=""),"",IF(SUMPRODUCT(MAX(($A$3:A141=A142)*($B$3:B141=B142)*($K$3:K141)))=0,"First payment",IF(J142&gt;SUMPRODUCT(MAX(($A$3:A141=A142)*($B$3:B141=B142)*($K$3:K141)))+1,"Gap: "&amp;TEXT(SUMPRODUCT(MAX(($A$3:A141=A142)*($B$3:B141=B142)*($K$3:K141)))+1,"mmm d")&amp;" to "&amp;TEXT(J142-1,"mmm d")&amp;" not covered",IF(J142&lt;=SUMPRODUCT(MAX(($A$3:A141=A142)*($B$3:B141=B142)*($K$3:K141))),"Overlaps an earlier period","OK"))))</f>
        <v/>
      </c>
      <c r="F142" s="3" t="n"/>
      <c r="G142" s="3" t="n"/>
      <c r="H142" s="3" t="n"/>
      <c r="I142" s="6" t="n"/>
      <c r="J142" s="7" t="n"/>
      <c r="K142" s="7" t="n"/>
      <c r="L142" s="7" t="n"/>
      <c r="M142" s="3" t="n"/>
      <c r="N142" s="7" t="n"/>
      <c r="O142" s="3" t="n"/>
      <c r="P142" s="7" t="n"/>
      <c r="Q142" s="3" t="n"/>
      <c r="R142" s="3" t="n"/>
    </row>
    <row r="143">
      <c r="A143" s="3" t="n"/>
      <c r="B143" s="3" t="n"/>
      <c r="C143" s="4">
        <f>IF(A143="","",IF(L143="",IF(M143="Received","Ready to pay","Hold: conditional missing"),IF(O143="Received",IF(H143="Final","Closed out","Complete"),"Waiting: unconditional")))</f>
        <v/>
      </c>
      <c r="D143" s="5">
        <f>IF(AND(A143&lt;&gt;"",L143&lt;&gt;"",O143&lt;&gt;"Received"),TODAY()-L143,"")</f>
        <v/>
      </c>
      <c r="E143" s="4">
        <f>IF(OR(A143="",J143=""),"",IF(SUMPRODUCT(MAX(($A$3:A142=A143)*($B$3:B142=B143)*($K$3:K142)))=0,"First payment",IF(J143&gt;SUMPRODUCT(MAX(($A$3:A142=A143)*($B$3:B142=B143)*($K$3:K142)))+1,"Gap: "&amp;TEXT(SUMPRODUCT(MAX(($A$3:A142=A143)*($B$3:B142=B143)*($K$3:K142)))+1,"mmm d")&amp;" to "&amp;TEXT(J143-1,"mmm d")&amp;" not covered",IF(J143&lt;=SUMPRODUCT(MAX(($A$3:A142=A143)*($B$3:B142=B143)*($K$3:K142))),"Overlaps an earlier period","OK"))))</f>
        <v/>
      </c>
      <c r="F143" s="3" t="n"/>
      <c r="G143" s="3" t="n"/>
      <c r="H143" s="3" t="n"/>
      <c r="I143" s="6" t="n"/>
      <c r="J143" s="7" t="n"/>
      <c r="K143" s="7" t="n"/>
      <c r="L143" s="7" t="n"/>
      <c r="M143" s="3" t="n"/>
      <c r="N143" s="7" t="n"/>
      <c r="O143" s="3" t="n"/>
      <c r="P143" s="7" t="n"/>
      <c r="Q143" s="3" t="n"/>
      <c r="R143" s="3" t="n"/>
    </row>
    <row r="144">
      <c r="A144" s="3" t="n"/>
      <c r="B144" s="3" t="n"/>
      <c r="C144" s="4">
        <f>IF(A144="","",IF(L144="",IF(M144="Received","Ready to pay","Hold: conditional missing"),IF(O144="Received",IF(H144="Final","Closed out","Complete"),"Waiting: unconditional")))</f>
        <v/>
      </c>
      <c r="D144" s="5">
        <f>IF(AND(A144&lt;&gt;"",L144&lt;&gt;"",O144&lt;&gt;"Received"),TODAY()-L144,"")</f>
        <v/>
      </c>
      <c r="E144" s="4">
        <f>IF(OR(A144="",J144=""),"",IF(SUMPRODUCT(MAX(($A$3:A143=A144)*($B$3:B143=B144)*($K$3:K143)))=0,"First payment",IF(J144&gt;SUMPRODUCT(MAX(($A$3:A143=A144)*($B$3:B143=B144)*($K$3:K143)))+1,"Gap: "&amp;TEXT(SUMPRODUCT(MAX(($A$3:A143=A144)*($B$3:B143=B144)*($K$3:K143)))+1,"mmm d")&amp;" to "&amp;TEXT(J144-1,"mmm d")&amp;" not covered",IF(J144&lt;=SUMPRODUCT(MAX(($A$3:A143=A144)*($B$3:B143=B144)*($K$3:K143))),"Overlaps an earlier period","OK"))))</f>
        <v/>
      </c>
      <c r="F144" s="3" t="n"/>
      <c r="G144" s="3" t="n"/>
      <c r="H144" s="3" t="n"/>
      <c r="I144" s="6" t="n"/>
      <c r="J144" s="7" t="n"/>
      <c r="K144" s="7" t="n"/>
      <c r="L144" s="7" t="n"/>
      <c r="M144" s="3" t="n"/>
      <c r="N144" s="7" t="n"/>
      <c r="O144" s="3" t="n"/>
      <c r="P144" s="7" t="n"/>
      <c r="Q144" s="3" t="n"/>
      <c r="R144" s="3" t="n"/>
    </row>
    <row r="145">
      <c r="A145" s="3" t="n"/>
      <c r="B145" s="3" t="n"/>
      <c r="C145" s="4">
        <f>IF(A145="","",IF(L145="",IF(M145="Received","Ready to pay","Hold: conditional missing"),IF(O145="Received",IF(H145="Final","Closed out","Complete"),"Waiting: unconditional")))</f>
        <v/>
      </c>
      <c r="D145" s="5">
        <f>IF(AND(A145&lt;&gt;"",L145&lt;&gt;"",O145&lt;&gt;"Received"),TODAY()-L145,"")</f>
        <v/>
      </c>
      <c r="E145" s="4">
        <f>IF(OR(A145="",J145=""),"",IF(SUMPRODUCT(MAX(($A$3:A144=A145)*($B$3:B144=B145)*($K$3:K144)))=0,"First payment",IF(J145&gt;SUMPRODUCT(MAX(($A$3:A144=A145)*($B$3:B144=B145)*($K$3:K144)))+1,"Gap: "&amp;TEXT(SUMPRODUCT(MAX(($A$3:A144=A145)*($B$3:B144=B145)*($K$3:K144)))+1,"mmm d")&amp;" to "&amp;TEXT(J145-1,"mmm d")&amp;" not covered",IF(J145&lt;=SUMPRODUCT(MAX(($A$3:A144=A145)*($B$3:B144=B145)*($K$3:K144))),"Overlaps an earlier period","OK"))))</f>
        <v/>
      </c>
      <c r="F145" s="3" t="n"/>
      <c r="G145" s="3" t="n"/>
      <c r="H145" s="3" t="n"/>
      <c r="I145" s="6" t="n"/>
      <c r="J145" s="7" t="n"/>
      <c r="K145" s="7" t="n"/>
      <c r="L145" s="7" t="n"/>
      <c r="M145" s="3" t="n"/>
      <c r="N145" s="7" t="n"/>
      <c r="O145" s="3" t="n"/>
      <c r="P145" s="7" t="n"/>
      <c r="Q145" s="3" t="n"/>
      <c r="R145" s="3" t="n"/>
    </row>
    <row r="146">
      <c r="A146" s="3" t="n"/>
      <c r="B146" s="3" t="n"/>
      <c r="C146" s="4">
        <f>IF(A146="","",IF(L146="",IF(M146="Received","Ready to pay","Hold: conditional missing"),IF(O146="Received",IF(H146="Final","Closed out","Complete"),"Waiting: unconditional")))</f>
        <v/>
      </c>
      <c r="D146" s="5">
        <f>IF(AND(A146&lt;&gt;"",L146&lt;&gt;"",O146&lt;&gt;"Received"),TODAY()-L146,"")</f>
        <v/>
      </c>
      <c r="E146" s="4">
        <f>IF(OR(A146="",J146=""),"",IF(SUMPRODUCT(MAX(($A$3:A145=A146)*($B$3:B145=B146)*($K$3:K145)))=0,"First payment",IF(J146&gt;SUMPRODUCT(MAX(($A$3:A145=A146)*($B$3:B145=B146)*($K$3:K145)))+1,"Gap: "&amp;TEXT(SUMPRODUCT(MAX(($A$3:A145=A146)*($B$3:B145=B146)*($K$3:K145)))+1,"mmm d")&amp;" to "&amp;TEXT(J146-1,"mmm d")&amp;" not covered",IF(J146&lt;=SUMPRODUCT(MAX(($A$3:A145=A146)*($B$3:B145=B146)*($K$3:K145))),"Overlaps an earlier period","OK"))))</f>
        <v/>
      </c>
      <c r="F146" s="3" t="n"/>
      <c r="G146" s="3" t="n"/>
      <c r="H146" s="3" t="n"/>
      <c r="I146" s="6" t="n"/>
      <c r="J146" s="7" t="n"/>
      <c r="K146" s="7" t="n"/>
      <c r="L146" s="7" t="n"/>
      <c r="M146" s="3" t="n"/>
      <c r="N146" s="7" t="n"/>
      <c r="O146" s="3" t="n"/>
      <c r="P146" s="7" t="n"/>
      <c r="Q146" s="3" t="n"/>
      <c r="R146" s="3" t="n"/>
    </row>
    <row r="147">
      <c r="A147" s="3" t="n"/>
      <c r="B147" s="3" t="n"/>
      <c r="C147" s="4">
        <f>IF(A147="","",IF(L147="",IF(M147="Received","Ready to pay","Hold: conditional missing"),IF(O147="Received",IF(H147="Final","Closed out","Complete"),"Waiting: unconditional")))</f>
        <v/>
      </c>
      <c r="D147" s="5">
        <f>IF(AND(A147&lt;&gt;"",L147&lt;&gt;"",O147&lt;&gt;"Received"),TODAY()-L147,"")</f>
        <v/>
      </c>
      <c r="E147" s="4">
        <f>IF(OR(A147="",J147=""),"",IF(SUMPRODUCT(MAX(($A$3:A146=A147)*($B$3:B146=B147)*($K$3:K146)))=0,"First payment",IF(J147&gt;SUMPRODUCT(MAX(($A$3:A146=A147)*($B$3:B146=B147)*($K$3:K146)))+1,"Gap: "&amp;TEXT(SUMPRODUCT(MAX(($A$3:A146=A147)*($B$3:B146=B147)*($K$3:K146)))+1,"mmm d")&amp;" to "&amp;TEXT(J147-1,"mmm d")&amp;" not covered",IF(J147&lt;=SUMPRODUCT(MAX(($A$3:A146=A147)*($B$3:B146=B147)*($K$3:K146))),"Overlaps an earlier period","OK"))))</f>
        <v/>
      </c>
      <c r="F147" s="3" t="n"/>
      <c r="G147" s="3" t="n"/>
      <c r="H147" s="3" t="n"/>
      <c r="I147" s="6" t="n"/>
      <c r="J147" s="7" t="n"/>
      <c r="K147" s="7" t="n"/>
      <c r="L147" s="7" t="n"/>
      <c r="M147" s="3" t="n"/>
      <c r="N147" s="7" t="n"/>
      <c r="O147" s="3" t="n"/>
      <c r="P147" s="7" t="n"/>
      <c r="Q147" s="3" t="n"/>
      <c r="R147" s="3" t="n"/>
    </row>
    <row r="148">
      <c r="A148" s="3" t="n"/>
      <c r="B148" s="3" t="n"/>
      <c r="C148" s="4">
        <f>IF(A148="","",IF(L148="",IF(M148="Received","Ready to pay","Hold: conditional missing"),IF(O148="Received",IF(H148="Final","Closed out","Complete"),"Waiting: unconditional")))</f>
        <v/>
      </c>
      <c r="D148" s="5">
        <f>IF(AND(A148&lt;&gt;"",L148&lt;&gt;"",O148&lt;&gt;"Received"),TODAY()-L148,"")</f>
        <v/>
      </c>
      <c r="E148" s="4">
        <f>IF(OR(A148="",J148=""),"",IF(SUMPRODUCT(MAX(($A$3:A147=A148)*($B$3:B147=B148)*($K$3:K147)))=0,"First payment",IF(J148&gt;SUMPRODUCT(MAX(($A$3:A147=A148)*($B$3:B147=B148)*($K$3:K147)))+1,"Gap: "&amp;TEXT(SUMPRODUCT(MAX(($A$3:A147=A148)*($B$3:B147=B148)*($K$3:K147)))+1,"mmm d")&amp;" to "&amp;TEXT(J148-1,"mmm d")&amp;" not covered",IF(J148&lt;=SUMPRODUCT(MAX(($A$3:A147=A148)*($B$3:B147=B148)*($K$3:K147))),"Overlaps an earlier period","OK"))))</f>
        <v/>
      </c>
      <c r="F148" s="3" t="n"/>
      <c r="G148" s="3" t="n"/>
      <c r="H148" s="3" t="n"/>
      <c r="I148" s="6" t="n"/>
      <c r="J148" s="7" t="n"/>
      <c r="K148" s="7" t="n"/>
      <c r="L148" s="7" t="n"/>
      <c r="M148" s="3" t="n"/>
      <c r="N148" s="7" t="n"/>
      <c r="O148" s="3" t="n"/>
      <c r="P148" s="7" t="n"/>
      <c r="Q148" s="3" t="n"/>
      <c r="R148" s="3" t="n"/>
    </row>
    <row r="149">
      <c r="A149" s="3" t="n"/>
      <c r="B149" s="3" t="n"/>
      <c r="C149" s="4">
        <f>IF(A149="","",IF(L149="",IF(M149="Received","Ready to pay","Hold: conditional missing"),IF(O149="Received",IF(H149="Final","Closed out","Complete"),"Waiting: unconditional")))</f>
        <v/>
      </c>
      <c r="D149" s="5">
        <f>IF(AND(A149&lt;&gt;"",L149&lt;&gt;"",O149&lt;&gt;"Received"),TODAY()-L149,"")</f>
        <v/>
      </c>
      <c r="E149" s="4">
        <f>IF(OR(A149="",J149=""),"",IF(SUMPRODUCT(MAX(($A$3:A148=A149)*($B$3:B148=B149)*($K$3:K148)))=0,"First payment",IF(J149&gt;SUMPRODUCT(MAX(($A$3:A148=A149)*($B$3:B148=B149)*($K$3:K148)))+1,"Gap: "&amp;TEXT(SUMPRODUCT(MAX(($A$3:A148=A149)*($B$3:B148=B149)*($K$3:K148)))+1,"mmm d")&amp;" to "&amp;TEXT(J149-1,"mmm d")&amp;" not covered",IF(J149&lt;=SUMPRODUCT(MAX(($A$3:A148=A149)*($B$3:B148=B149)*($K$3:K148))),"Overlaps an earlier period","OK"))))</f>
        <v/>
      </c>
      <c r="F149" s="3" t="n"/>
      <c r="G149" s="3" t="n"/>
      <c r="H149" s="3" t="n"/>
      <c r="I149" s="6" t="n"/>
      <c r="J149" s="7" t="n"/>
      <c r="K149" s="7" t="n"/>
      <c r="L149" s="7" t="n"/>
      <c r="M149" s="3" t="n"/>
      <c r="N149" s="7" t="n"/>
      <c r="O149" s="3" t="n"/>
      <c r="P149" s="7" t="n"/>
      <c r="Q149" s="3" t="n"/>
      <c r="R149" s="3" t="n"/>
    </row>
    <row r="150">
      <c r="A150" s="3" t="n"/>
      <c r="B150" s="3" t="n"/>
      <c r="C150" s="4">
        <f>IF(A150="","",IF(L150="",IF(M150="Received","Ready to pay","Hold: conditional missing"),IF(O150="Received",IF(H150="Final","Closed out","Complete"),"Waiting: unconditional")))</f>
        <v/>
      </c>
      <c r="D150" s="5">
        <f>IF(AND(A150&lt;&gt;"",L150&lt;&gt;"",O150&lt;&gt;"Received"),TODAY()-L150,"")</f>
        <v/>
      </c>
      <c r="E150" s="4">
        <f>IF(OR(A150="",J150=""),"",IF(SUMPRODUCT(MAX(($A$3:A149=A150)*($B$3:B149=B150)*($K$3:K149)))=0,"First payment",IF(J150&gt;SUMPRODUCT(MAX(($A$3:A149=A150)*($B$3:B149=B150)*($K$3:K149)))+1,"Gap: "&amp;TEXT(SUMPRODUCT(MAX(($A$3:A149=A150)*($B$3:B149=B150)*($K$3:K149)))+1,"mmm d")&amp;" to "&amp;TEXT(J150-1,"mmm d")&amp;" not covered",IF(J150&lt;=SUMPRODUCT(MAX(($A$3:A149=A150)*($B$3:B149=B150)*($K$3:K149))),"Overlaps an earlier period","OK"))))</f>
        <v/>
      </c>
      <c r="F150" s="3" t="n"/>
      <c r="G150" s="3" t="n"/>
      <c r="H150" s="3" t="n"/>
      <c r="I150" s="6" t="n"/>
      <c r="J150" s="7" t="n"/>
      <c r="K150" s="7" t="n"/>
      <c r="L150" s="7" t="n"/>
      <c r="M150" s="3" t="n"/>
      <c r="N150" s="7" t="n"/>
      <c r="O150" s="3" t="n"/>
      <c r="P150" s="7" t="n"/>
      <c r="Q150" s="3" t="n"/>
      <c r="R150" s="3" t="n"/>
    </row>
    <row r="151">
      <c r="A151" s="3" t="n"/>
      <c r="B151" s="3" t="n"/>
      <c r="C151" s="4">
        <f>IF(A151="","",IF(L151="",IF(M151="Received","Ready to pay","Hold: conditional missing"),IF(O151="Received",IF(H151="Final","Closed out","Complete"),"Waiting: unconditional")))</f>
        <v/>
      </c>
      <c r="D151" s="5">
        <f>IF(AND(A151&lt;&gt;"",L151&lt;&gt;"",O151&lt;&gt;"Received"),TODAY()-L151,"")</f>
        <v/>
      </c>
      <c r="E151" s="4">
        <f>IF(OR(A151="",J151=""),"",IF(SUMPRODUCT(MAX(($A$3:A150=A151)*($B$3:B150=B151)*($K$3:K150)))=0,"First payment",IF(J151&gt;SUMPRODUCT(MAX(($A$3:A150=A151)*($B$3:B150=B151)*($K$3:K150)))+1,"Gap: "&amp;TEXT(SUMPRODUCT(MAX(($A$3:A150=A151)*($B$3:B150=B151)*($K$3:K150)))+1,"mmm d")&amp;" to "&amp;TEXT(J151-1,"mmm d")&amp;" not covered",IF(J151&lt;=SUMPRODUCT(MAX(($A$3:A150=A151)*($B$3:B150=B151)*($K$3:K150))),"Overlaps an earlier period","OK"))))</f>
        <v/>
      </c>
      <c r="F151" s="3" t="n"/>
      <c r="G151" s="3" t="n"/>
      <c r="H151" s="3" t="n"/>
      <c r="I151" s="6" t="n"/>
      <c r="J151" s="7" t="n"/>
      <c r="K151" s="7" t="n"/>
      <c r="L151" s="7" t="n"/>
      <c r="M151" s="3" t="n"/>
      <c r="N151" s="7" t="n"/>
      <c r="O151" s="3" t="n"/>
      <c r="P151" s="7" t="n"/>
      <c r="Q151" s="3" t="n"/>
      <c r="R151" s="3" t="n"/>
    </row>
    <row r="152">
      <c r="A152" s="3" t="n"/>
      <c r="B152" s="3" t="n"/>
      <c r="C152" s="4">
        <f>IF(A152="","",IF(L152="",IF(M152="Received","Ready to pay","Hold: conditional missing"),IF(O152="Received",IF(H152="Final","Closed out","Complete"),"Waiting: unconditional")))</f>
        <v/>
      </c>
      <c r="D152" s="5">
        <f>IF(AND(A152&lt;&gt;"",L152&lt;&gt;"",O152&lt;&gt;"Received"),TODAY()-L152,"")</f>
        <v/>
      </c>
      <c r="E152" s="4">
        <f>IF(OR(A152="",J152=""),"",IF(SUMPRODUCT(MAX(($A$3:A151=A152)*($B$3:B151=B152)*($K$3:K151)))=0,"First payment",IF(J152&gt;SUMPRODUCT(MAX(($A$3:A151=A152)*($B$3:B151=B152)*($K$3:K151)))+1,"Gap: "&amp;TEXT(SUMPRODUCT(MAX(($A$3:A151=A152)*($B$3:B151=B152)*($K$3:K151)))+1,"mmm d")&amp;" to "&amp;TEXT(J152-1,"mmm d")&amp;" not covered",IF(J152&lt;=SUMPRODUCT(MAX(($A$3:A151=A152)*($B$3:B151=B152)*($K$3:K151))),"Overlaps an earlier period","OK"))))</f>
        <v/>
      </c>
      <c r="F152" s="3" t="n"/>
      <c r="G152" s="3" t="n"/>
      <c r="H152" s="3" t="n"/>
      <c r="I152" s="6" t="n"/>
      <c r="J152" s="7" t="n"/>
      <c r="K152" s="7" t="n"/>
      <c r="L152" s="7" t="n"/>
      <c r="M152" s="3" t="n"/>
      <c r="N152" s="7" t="n"/>
      <c r="O152" s="3" t="n"/>
      <c r="P152" s="7" t="n"/>
      <c r="Q152" s="3" t="n"/>
      <c r="R152" s="3" t="n"/>
    </row>
    <row r="153">
      <c r="A153" s="3" t="n"/>
      <c r="B153" s="3" t="n"/>
      <c r="C153" s="4">
        <f>IF(A153="","",IF(L153="",IF(M153="Received","Ready to pay","Hold: conditional missing"),IF(O153="Received",IF(H153="Final","Closed out","Complete"),"Waiting: unconditional")))</f>
        <v/>
      </c>
      <c r="D153" s="5">
        <f>IF(AND(A153&lt;&gt;"",L153&lt;&gt;"",O153&lt;&gt;"Received"),TODAY()-L153,"")</f>
        <v/>
      </c>
      <c r="E153" s="4">
        <f>IF(OR(A153="",J153=""),"",IF(SUMPRODUCT(MAX(($A$3:A152=A153)*($B$3:B152=B153)*($K$3:K152)))=0,"First payment",IF(J153&gt;SUMPRODUCT(MAX(($A$3:A152=A153)*($B$3:B152=B153)*($K$3:K152)))+1,"Gap: "&amp;TEXT(SUMPRODUCT(MAX(($A$3:A152=A153)*($B$3:B152=B153)*($K$3:K152)))+1,"mmm d")&amp;" to "&amp;TEXT(J153-1,"mmm d")&amp;" not covered",IF(J153&lt;=SUMPRODUCT(MAX(($A$3:A152=A153)*($B$3:B152=B153)*($K$3:K152))),"Overlaps an earlier period","OK"))))</f>
        <v/>
      </c>
      <c r="F153" s="3" t="n"/>
      <c r="G153" s="3" t="n"/>
      <c r="H153" s="3" t="n"/>
      <c r="I153" s="6" t="n"/>
      <c r="J153" s="7" t="n"/>
      <c r="K153" s="7" t="n"/>
      <c r="L153" s="7" t="n"/>
      <c r="M153" s="3" t="n"/>
      <c r="N153" s="7" t="n"/>
      <c r="O153" s="3" t="n"/>
      <c r="P153" s="7" t="n"/>
      <c r="Q153" s="3" t="n"/>
      <c r="R153" s="3" t="n"/>
    </row>
    <row r="154">
      <c r="A154" s="3" t="n"/>
      <c r="B154" s="3" t="n"/>
      <c r="C154" s="4">
        <f>IF(A154="","",IF(L154="",IF(M154="Received","Ready to pay","Hold: conditional missing"),IF(O154="Received",IF(H154="Final","Closed out","Complete"),"Waiting: unconditional")))</f>
        <v/>
      </c>
      <c r="D154" s="5">
        <f>IF(AND(A154&lt;&gt;"",L154&lt;&gt;"",O154&lt;&gt;"Received"),TODAY()-L154,"")</f>
        <v/>
      </c>
      <c r="E154" s="4">
        <f>IF(OR(A154="",J154=""),"",IF(SUMPRODUCT(MAX(($A$3:A153=A154)*($B$3:B153=B154)*($K$3:K153)))=0,"First payment",IF(J154&gt;SUMPRODUCT(MAX(($A$3:A153=A154)*($B$3:B153=B154)*($K$3:K153)))+1,"Gap: "&amp;TEXT(SUMPRODUCT(MAX(($A$3:A153=A154)*($B$3:B153=B154)*($K$3:K153)))+1,"mmm d")&amp;" to "&amp;TEXT(J154-1,"mmm d")&amp;" not covered",IF(J154&lt;=SUMPRODUCT(MAX(($A$3:A153=A154)*($B$3:B153=B154)*($K$3:K153))),"Overlaps an earlier period","OK"))))</f>
        <v/>
      </c>
      <c r="F154" s="3" t="n"/>
      <c r="G154" s="3" t="n"/>
      <c r="H154" s="3" t="n"/>
      <c r="I154" s="6" t="n"/>
      <c r="J154" s="7" t="n"/>
      <c r="K154" s="7" t="n"/>
      <c r="L154" s="7" t="n"/>
      <c r="M154" s="3" t="n"/>
      <c r="N154" s="7" t="n"/>
      <c r="O154" s="3" t="n"/>
      <c r="P154" s="7" t="n"/>
      <c r="Q154" s="3" t="n"/>
      <c r="R154" s="3" t="n"/>
    </row>
    <row r="155">
      <c r="A155" s="3" t="n"/>
      <c r="B155" s="3" t="n"/>
      <c r="C155" s="4">
        <f>IF(A155="","",IF(L155="",IF(M155="Received","Ready to pay","Hold: conditional missing"),IF(O155="Received",IF(H155="Final","Closed out","Complete"),"Waiting: unconditional")))</f>
        <v/>
      </c>
      <c r="D155" s="5">
        <f>IF(AND(A155&lt;&gt;"",L155&lt;&gt;"",O155&lt;&gt;"Received"),TODAY()-L155,"")</f>
        <v/>
      </c>
      <c r="E155" s="4">
        <f>IF(OR(A155="",J155=""),"",IF(SUMPRODUCT(MAX(($A$3:A154=A155)*($B$3:B154=B155)*($K$3:K154)))=0,"First payment",IF(J155&gt;SUMPRODUCT(MAX(($A$3:A154=A155)*($B$3:B154=B155)*($K$3:K154)))+1,"Gap: "&amp;TEXT(SUMPRODUCT(MAX(($A$3:A154=A155)*($B$3:B154=B155)*($K$3:K154)))+1,"mmm d")&amp;" to "&amp;TEXT(J155-1,"mmm d")&amp;" not covered",IF(J155&lt;=SUMPRODUCT(MAX(($A$3:A154=A155)*($B$3:B154=B155)*($K$3:K154))),"Overlaps an earlier period","OK"))))</f>
        <v/>
      </c>
      <c r="F155" s="3" t="n"/>
      <c r="G155" s="3" t="n"/>
      <c r="H155" s="3" t="n"/>
      <c r="I155" s="6" t="n"/>
      <c r="J155" s="7" t="n"/>
      <c r="K155" s="7" t="n"/>
      <c r="L155" s="7" t="n"/>
      <c r="M155" s="3" t="n"/>
      <c r="N155" s="7" t="n"/>
      <c r="O155" s="3" t="n"/>
      <c r="P155" s="7" t="n"/>
      <c r="Q155" s="3" t="n"/>
      <c r="R155" s="3" t="n"/>
    </row>
    <row r="156">
      <c r="A156" s="3" t="n"/>
      <c r="B156" s="3" t="n"/>
      <c r="C156" s="4">
        <f>IF(A156="","",IF(L156="",IF(M156="Received","Ready to pay","Hold: conditional missing"),IF(O156="Received",IF(H156="Final","Closed out","Complete"),"Waiting: unconditional")))</f>
        <v/>
      </c>
      <c r="D156" s="5">
        <f>IF(AND(A156&lt;&gt;"",L156&lt;&gt;"",O156&lt;&gt;"Received"),TODAY()-L156,"")</f>
        <v/>
      </c>
      <c r="E156" s="4">
        <f>IF(OR(A156="",J156=""),"",IF(SUMPRODUCT(MAX(($A$3:A155=A156)*($B$3:B155=B156)*($K$3:K155)))=0,"First payment",IF(J156&gt;SUMPRODUCT(MAX(($A$3:A155=A156)*($B$3:B155=B156)*($K$3:K155)))+1,"Gap: "&amp;TEXT(SUMPRODUCT(MAX(($A$3:A155=A156)*($B$3:B155=B156)*($K$3:K155)))+1,"mmm d")&amp;" to "&amp;TEXT(J156-1,"mmm d")&amp;" not covered",IF(J156&lt;=SUMPRODUCT(MAX(($A$3:A155=A156)*($B$3:B155=B156)*($K$3:K155))),"Overlaps an earlier period","OK"))))</f>
        <v/>
      </c>
      <c r="F156" s="3" t="n"/>
      <c r="G156" s="3" t="n"/>
      <c r="H156" s="3" t="n"/>
      <c r="I156" s="6" t="n"/>
      <c r="J156" s="7" t="n"/>
      <c r="K156" s="7" t="n"/>
      <c r="L156" s="7" t="n"/>
      <c r="M156" s="3" t="n"/>
      <c r="N156" s="7" t="n"/>
      <c r="O156" s="3" t="n"/>
      <c r="P156" s="7" t="n"/>
      <c r="Q156" s="3" t="n"/>
      <c r="R156" s="3" t="n"/>
    </row>
    <row r="157">
      <c r="A157" s="3" t="n"/>
      <c r="B157" s="3" t="n"/>
      <c r="C157" s="4">
        <f>IF(A157="","",IF(L157="",IF(M157="Received","Ready to pay","Hold: conditional missing"),IF(O157="Received",IF(H157="Final","Closed out","Complete"),"Waiting: unconditional")))</f>
        <v/>
      </c>
      <c r="D157" s="5">
        <f>IF(AND(A157&lt;&gt;"",L157&lt;&gt;"",O157&lt;&gt;"Received"),TODAY()-L157,"")</f>
        <v/>
      </c>
      <c r="E157" s="4">
        <f>IF(OR(A157="",J157=""),"",IF(SUMPRODUCT(MAX(($A$3:A156=A157)*($B$3:B156=B157)*($K$3:K156)))=0,"First payment",IF(J157&gt;SUMPRODUCT(MAX(($A$3:A156=A157)*($B$3:B156=B157)*($K$3:K156)))+1,"Gap: "&amp;TEXT(SUMPRODUCT(MAX(($A$3:A156=A157)*($B$3:B156=B157)*($K$3:K156)))+1,"mmm d")&amp;" to "&amp;TEXT(J157-1,"mmm d")&amp;" not covered",IF(J157&lt;=SUMPRODUCT(MAX(($A$3:A156=A157)*($B$3:B156=B157)*($K$3:K156))),"Overlaps an earlier period","OK"))))</f>
        <v/>
      </c>
      <c r="F157" s="3" t="n"/>
      <c r="G157" s="3" t="n"/>
      <c r="H157" s="3" t="n"/>
      <c r="I157" s="6" t="n"/>
      <c r="J157" s="7" t="n"/>
      <c r="K157" s="7" t="n"/>
      <c r="L157" s="7" t="n"/>
      <c r="M157" s="3" t="n"/>
      <c r="N157" s="7" t="n"/>
      <c r="O157" s="3" t="n"/>
      <c r="P157" s="7" t="n"/>
      <c r="Q157" s="3" t="n"/>
      <c r="R157" s="3" t="n"/>
    </row>
    <row r="158">
      <c r="A158" s="3" t="n"/>
      <c r="B158" s="3" t="n"/>
      <c r="C158" s="4">
        <f>IF(A158="","",IF(L158="",IF(M158="Received","Ready to pay","Hold: conditional missing"),IF(O158="Received",IF(H158="Final","Closed out","Complete"),"Waiting: unconditional")))</f>
        <v/>
      </c>
      <c r="D158" s="5">
        <f>IF(AND(A158&lt;&gt;"",L158&lt;&gt;"",O158&lt;&gt;"Received"),TODAY()-L158,"")</f>
        <v/>
      </c>
      <c r="E158" s="4">
        <f>IF(OR(A158="",J158=""),"",IF(SUMPRODUCT(MAX(($A$3:A157=A158)*($B$3:B157=B158)*($K$3:K157)))=0,"First payment",IF(J158&gt;SUMPRODUCT(MAX(($A$3:A157=A158)*($B$3:B157=B158)*($K$3:K157)))+1,"Gap: "&amp;TEXT(SUMPRODUCT(MAX(($A$3:A157=A158)*($B$3:B157=B158)*($K$3:K157)))+1,"mmm d")&amp;" to "&amp;TEXT(J158-1,"mmm d")&amp;" not covered",IF(J158&lt;=SUMPRODUCT(MAX(($A$3:A157=A158)*($B$3:B157=B158)*($K$3:K157))),"Overlaps an earlier period","OK"))))</f>
        <v/>
      </c>
      <c r="F158" s="3" t="n"/>
      <c r="G158" s="3" t="n"/>
      <c r="H158" s="3" t="n"/>
      <c r="I158" s="6" t="n"/>
      <c r="J158" s="7" t="n"/>
      <c r="K158" s="7" t="n"/>
      <c r="L158" s="7" t="n"/>
      <c r="M158" s="3" t="n"/>
      <c r="N158" s="7" t="n"/>
      <c r="O158" s="3" t="n"/>
      <c r="P158" s="7" t="n"/>
      <c r="Q158" s="3" t="n"/>
      <c r="R158" s="3" t="n"/>
    </row>
    <row r="159">
      <c r="A159" s="3" t="n"/>
      <c r="B159" s="3" t="n"/>
      <c r="C159" s="4">
        <f>IF(A159="","",IF(L159="",IF(M159="Received","Ready to pay","Hold: conditional missing"),IF(O159="Received",IF(H159="Final","Closed out","Complete"),"Waiting: unconditional")))</f>
        <v/>
      </c>
      <c r="D159" s="5">
        <f>IF(AND(A159&lt;&gt;"",L159&lt;&gt;"",O159&lt;&gt;"Received"),TODAY()-L159,"")</f>
        <v/>
      </c>
      <c r="E159" s="4">
        <f>IF(OR(A159="",J159=""),"",IF(SUMPRODUCT(MAX(($A$3:A158=A159)*($B$3:B158=B159)*($K$3:K158)))=0,"First payment",IF(J159&gt;SUMPRODUCT(MAX(($A$3:A158=A159)*($B$3:B158=B159)*($K$3:K158)))+1,"Gap: "&amp;TEXT(SUMPRODUCT(MAX(($A$3:A158=A159)*($B$3:B158=B159)*($K$3:K158)))+1,"mmm d")&amp;" to "&amp;TEXT(J159-1,"mmm d")&amp;" not covered",IF(J159&lt;=SUMPRODUCT(MAX(($A$3:A158=A159)*($B$3:B158=B159)*($K$3:K158))),"Overlaps an earlier period","OK"))))</f>
        <v/>
      </c>
      <c r="F159" s="3" t="n"/>
      <c r="G159" s="3" t="n"/>
      <c r="H159" s="3" t="n"/>
      <c r="I159" s="6" t="n"/>
      <c r="J159" s="7" t="n"/>
      <c r="K159" s="7" t="n"/>
      <c r="L159" s="7" t="n"/>
      <c r="M159" s="3" t="n"/>
      <c r="N159" s="7" t="n"/>
      <c r="O159" s="3" t="n"/>
      <c r="P159" s="7" t="n"/>
      <c r="Q159" s="3" t="n"/>
      <c r="R159" s="3" t="n"/>
    </row>
    <row r="160">
      <c r="A160" s="3" t="n"/>
      <c r="B160" s="3" t="n"/>
      <c r="C160" s="4">
        <f>IF(A160="","",IF(L160="",IF(M160="Received","Ready to pay","Hold: conditional missing"),IF(O160="Received",IF(H160="Final","Closed out","Complete"),"Waiting: unconditional")))</f>
        <v/>
      </c>
      <c r="D160" s="5">
        <f>IF(AND(A160&lt;&gt;"",L160&lt;&gt;"",O160&lt;&gt;"Received"),TODAY()-L160,"")</f>
        <v/>
      </c>
      <c r="E160" s="4">
        <f>IF(OR(A160="",J160=""),"",IF(SUMPRODUCT(MAX(($A$3:A159=A160)*($B$3:B159=B160)*($K$3:K159)))=0,"First payment",IF(J160&gt;SUMPRODUCT(MAX(($A$3:A159=A160)*($B$3:B159=B160)*($K$3:K159)))+1,"Gap: "&amp;TEXT(SUMPRODUCT(MAX(($A$3:A159=A160)*($B$3:B159=B160)*($K$3:K159)))+1,"mmm d")&amp;" to "&amp;TEXT(J160-1,"mmm d")&amp;" not covered",IF(J160&lt;=SUMPRODUCT(MAX(($A$3:A159=A160)*($B$3:B159=B160)*($K$3:K159))),"Overlaps an earlier period","OK"))))</f>
        <v/>
      </c>
      <c r="F160" s="3" t="n"/>
      <c r="G160" s="3" t="n"/>
      <c r="H160" s="3" t="n"/>
      <c r="I160" s="6" t="n"/>
      <c r="J160" s="7" t="n"/>
      <c r="K160" s="7" t="n"/>
      <c r="L160" s="7" t="n"/>
      <c r="M160" s="3" t="n"/>
      <c r="N160" s="7" t="n"/>
      <c r="O160" s="3" t="n"/>
      <c r="P160" s="7" t="n"/>
      <c r="Q160" s="3" t="n"/>
      <c r="R160" s="3" t="n"/>
    </row>
    <row r="161">
      <c r="A161" s="3" t="n"/>
      <c r="B161" s="3" t="n"/>
      <c r="C161" s="4">
        <f>IF(A161="","",IF(L161="",IF(M161="Received","Ready to pay","Hold: conditional missing"),IF(O161="Received",IF(H161="Final","Closed out","Complete"),"Waiting: unconditional")))</f>
        <v/>
      </c>
      <c r="D161" s="5">
        <f>IF(AND(A161&lt;&gt;"",L161&lt;&gt;"",O161&lt;&gt;"Received"),TODAY()-L161,"")</f>
        <v/>
      </c>
      <c r="E161" s="4">
        <f>IF(OR(A161="",J161=""),"",IF(SUMPRODUCT(MAX(($A$3:A160=A161)*($B$3:B160=B161)*($K$3:K160)))=0,"First payment",IF(J161&gt;SUMPRODUCT(MAX(($A$3:A160=A161)*($B$3:B160=B161)*($K$3:K160)))+1,"Gap: "&amp;TEXT(SUMPRODUCT(MAX(($A$3:A160=A161)*($B$3:B160=B161)*($K$3:K160)))+1,"mmm d")&amp;" to "&amp;TEXT(J161-1,"mmm d")&amp;" not covered",IF(J161&lt;=SUMPRODUCT(MAX(($A$3:A160=A161)*($B$3:B160=B161)*($K$3:K160))),"Overlaps an earlier period","OK"))))</f>
        <v/>
      </c>
      <c r="F161" s="3" t="n"/>
      <c r="G161" s="3" t="n"/>
      <c r="H161" s="3" t="n"/>
      <c r="I161" s="6" t="n"/>
      <c r="J161" s="7" t="n"/>
      <c r="K161" s="7" t="n"/>
      <c r="L161" s="7" t="n"/>
      <c r="M161" s="3" t="n"/>
      <c r="N161" s="7" t="n"/>
      <c r="O161" s="3" t="n"/>
      <c r="P161" s="7" t="n"/>
      <c r="Q161" s="3" t="n"/>
      <c r="R161" s="3" t="n"/>
    </row>
    <row r="162">
      <c r="A162" s="3" t="n"/>
      <c r="B162" s="3" t="n"/>
      <c r="C162" s="4">
        <f>IF(A162="","",IF(L162="",IF(M162="Received","Ready to pay","Hold: conditional missing"),IF(O162="Received",IF(H162="Final","Closed out","Complete"),"Waiting: unconditional")))</f>
        <v/>
      </c>
      <c r="D162" s="5">
        <f>IF(AND(A162&lt;&gt;"",L162&lt;&gt;"",O162&lt;&gt;"Received"),TODAY()-L162,"")</f>
        <v/>
      </c>
      <c r="E162" s="4">
        <f>IF(OR(A162="",J162=""),"",IF(SUMPRODUCT(MAX(($A$3:A161=A162)*($B$3:B161=B162)*($K$3:K161)))=0,"First payment",IF(J162&gt;SUMPRODUCT(MAX(($A$3:A161=A162)*($B$3:B161=B162)*($K$3:K161)))+1,"Gap: "&amp;TEXT(SUMPRODUCT(MAX(($A$3:A161=A162)*($B$3:B161=B162)*($K$3:K161)))+1,"mmm d")&amp;" to "&amp;TEXT(J162-1,"mmm d")&amp;" not covered",IF(J162&lt;=SUMPRODUCT(MAX(($A$3:A161=A162)*($B$3:B161=B162)*($K$3:K161))),"Overlaps an earlier period","OK"))))</f>
        <v/>
      </c>
      <c r="F162" s="3" t="n"/>
      <c r="G162" s="3" t="n"/>
      <c r="H162" s="3" t="n"/>
      <c r="I162" s="6" t="n"/>
      <c r="J162" s="7" t="n"/>
      <c r="K162" s="7" t="n"/>
      <c r="L162" s="7" t="n"/>
      <c r="M162" s="3" t="n"/>
      <c r="N162" s="7" t="n"/>
      <c r="O162" s="3" t="n"/>
      <c r="P162" s="7" t="n"/>
      <c r="Q162" s="3" t="n"/>
      <c r="R162" s="3" t="n"/>
    </row>
    <row r="163">
      <c r="A163" s="3" t="n"/>
      <c r="B163" s="3" t="n"/>
      <c r="C163" s="4">
        <f>IF(A163="","",IF(L163="",IF(M163="Received","Ready to pay","Hold: conditional missing"),IF(O163="Received",IF(H163="Final","Closed out","Complete"),"Waiting: unconditional")))</f>
        <v/>
      </c>
      <c r="D163" s="5">
        <f>IF(AND(A163&lt;&gt;"",L163&lt;&gt;"",O163&lt;&gt;"Received"),TODAY()-L163,"")</f>
        <v/>
      </c>
      <c r="E163" s="4">
        <f>IF(OR(A163="",J163=""),"",IF(SUMPRODUCT(MAX(($A$3:A162=A163)*($B$3:B162=B163)*($K$3:K162)))=0,"First payment",IF(J163&gt;SUMPRODUCT(MAX(($A$3:A162=A163)*($B$3:B162=B163)*($K$3:K162)))+1,"Gap: "&amp;TEXT(SUMPRODUCT(MAX(($A$3:A162=A163)*($B$3:B162=B163)*($K$3:K162)))+1,"mmm d")&amp;" to "&amp;TEXT(J163-1,"mmm d")&amp;" not covered",IF(J163&lt;=SUMPRODUCT(MAX(($A$3:A162=A163)*($B$3:B162=B163)*($K$3:K162))),"Overlaps an earlier period","OK"))))</f>
        <v/>
      </c>
      <c r="F163" s="3" t="n"/>
      <c r="G163" s="3" t="n"/>
      <c r="H163" s="3" t="n"/>
      <c r="I163" s="6" t="n"/>
      <c r="J163" s="7" t="n"/>
      <c r="K163" s="7" t="n"/>
      <c r="L163" s="7" t="n"/>
      <c r="M163" s="3" t="n"/>
      <c r="N163" s="7" t="n"/>
      <c r="O163" s="3" t="n"/>
      <c r="P163" s="7" t="n"/>
      <c r="Q163" s="3" t="n"/>
      <c r="R163" s="3" t="n"/>
    </row>
    <row r="164">
      <c r="A164" s="3" t="n"/>
      <c r="B164" s="3" t="n"/>
      <c r="C164" s="4">
        <f>IF(A164="","",IF(L164="",IF(M164="Received","Ready to pay","Hold: conditional missing"),IF(O164="Received",IF(H164="Final","Closed out","Complete"),"Waiting: unconditional")))</f>
        <v/>
      </c>
      <c r="D164" s="5">
        <f>IF(AND(A164&lt;&gt;"",L164&lt;&gt;"",O164&lt;&gt;"Received"),TODAY()-L164,"")</f>
        <v/>
      </c>
      <c r="E164" s="4">
        <f>IF(OR(A164="",J164=""),"",IF(SUMPRODUCT(MAX(($A$3:A163=A164)*($B$3:B163=B164)*($K$3:K163)))=0,"First payment",IF(J164&gt;SUMPRODUCT(MAX(($A$3:A163=A164)*($B$3:B163=B164)*($K$3:K163)))+1,"Gap: "&amp;TEXT(SUMPRODUCT(MAX(($A$3:A163=A164)*($B$3:B163=B164)*($K$3:K163)))+1,"mmm d")&amp;" to "&amp;TEXT(J164-1,"mmm d")&amp;" not covered",IF(J164&lt;=SUMPRODUCT(MAX(($A$3:A163=A164)*($B$3:B163=B164)*($K$3:K163))),"Overlaps an earlier period","OK"))))</f>
        <v/>
      </c>
      <c r="F164" s="3" t="n"/>
      <c r="G164" s="3" t="n"/>
      <c r="H164" s="3" t="n"/>
      <c r="I164" s="6" t="n"/>
      <c r="J164" s="7" t="n"/>
      <c r="K164" s="7" t="n"/>
      <c r="L164" s="7" t="n"/>
      <c r="M164" s="3" t="n"/>
      <c r="N164" s="7" t="n"/>
      <c r="O164" s="3" t="n"/>
      <c r="P164" s="7" t="n"/>
      <c r="Q164" s="3" t="n"/>
      <c r="R164" s="3" t="n"/>
    </row>
    <row r="165">
      <c r="A165" s="3" t="n"/>
      <c r="B165" s="3" t="n"/>
      <c r="C165" s="4">
        <f>IF(A165="","",IF(L165="",IF(M165="Received","Ready to pay","Hold: conditional missing"),IF(O165="Received",IF(H165="Final","Closed out","Complete"),"Waiting: unconditional")))</f>
        <v/>
      </c>
      <c r="D165" s="5">
        <f>IF(AND(A165&lt;&gt;"",L165&lt;&gt;"",O165&lt;&gt;"Received"),TODAY()-L165,"")</f>
        <v/>
      </c>
      <c r="E165" s="4">
        <f>IF(OR(A165="",J165=""),"",IF(SUMPRODUCT(MAX(($A$3:A164=A165)*($B$3:B164=B165)*($K$3:K164)))=0,"First payment",IF(J165&gt;SUMPRODUCT(MAX(($A$3:A164=A165)*($B$3:B164=B165)*($K$3:K164)))+1,"Gap: "&amp;TEXT(SUMPRODUCT(MAX(($A$3:A164=A165)*($B$3:B164=B165)*($K$3:K164)))+1,"mmm d")&amp;" to "&amp;TEXT(J165-1,"mmm d")&amp;" not covered",IF(J165&lt;=SUMPRODUCT(MAX(($A$3:A164=A165)*($B$3:B164=B165)*($K$3:K164))),"Overlaps an earlier period","OK"))))</f>
        <v/>
      </c>
      <c r="F165" s="3" t="n"/>
      <c r="G165" s="3" t="n"/>
      <c r="H165" s="3" t="n"/>
      <c r="I165" s="6" t="n"/>
      <c r="J165" s="7" t="n"/>
      <c r="K165" s="7" t="n"/>
      <c r="L165" s="7" t="n"/>
      <c r="M165" s="3" t="n"/>
      <c r="N165" s="7" t="n"/>
      <c r="O165" s="3" t="n"/>
      <c r="P165" s="7" t="n"/>
      <c r="Q165" s="3" t="n"/>
      <c r="R165" s="3" t="n"/>
    </row>
    <row r="166">
      <c r="A166" s="3" t="n"/>
      <c r="B166" s="3" t="n"/>
      <c r="C166" s="4">
        <f>IF(A166="","",IF(L166="",IF(M166="Received","Ready to pay","Hold: conditional missing"),IF(O166="Received",IF(H166="Final","Closed out","Complete"),"Waiting: unconditional")))</f>
        <v/>
      </c>
      <c r="D166" s="5">
        <f>IF(AND(A166&lt;&gt;"",L166&lt;&gt;"",O166&lt;&gt;"Received"),TODAY()-L166,"")</f>
        <v/>
      </c>
      <c r="E166" s="4">
        <f>IF(OR(A166="",J166=""),"",IF(SUMPRODUCT(MAX(($A$3:A165=A166)*($B$3:B165=B166)*($K$3:K165)))=0,"First payment",IF(J166&gt;SUMPRODUCT(MAX(($A$3:A165=A166)*($B$3:B165=B166)*($K$3:K165)))+1,"Gap: "&amp;TEXT(SUMPRODUCT(MAX(($A$3:A165=A166)*($B$3:B165=B166)*($K$3:K165)))+1,"mmm d")&amp;" to "&amp;TEXT(J166-1,"mmm d")&amp;" not covered",IF(J166&lt;=SUMPRODUCT(MAX(($A$3:A165=A166)*($B$3:B165=B166)*($K$3:K165))),"Overlaps an earlier period","OK"))))</f>
        <v/>
      </c>
      <c r="F166" s="3" t="n"/>
      <c r="G166" s="3" t="n"/>
      <c r="H166" s="3" t="n"/>
      <c r="I166" s="6" t="n"/>
      <c r="J166" s="7" t="n"/>
      <c r="K166" s="7" t="n"/>
      <c r="L166" s="7" t="n"/>
      <c r="M166" s="3" t="n"/>
      <c r="N166" s="7" t="n"/>
      <c r="O166" s="3" t="n"/>
      <c r="P166" s="7" t="n"/>
      <c r="Q166" s="3" t="n"/>
      <c r="R166" s="3" t="n"/>
    </row>
    <row r="167">
      <c r="A167" s="3" t="n"/>
      <c r="B167" s="3" t="n"/>
      <c r="C167" s="4">
        <f>IF(A167="","",IF(L167="",IF(M167="Received","Ready to pay","Hold: conditional missing"),IF(O167="Received",IF(H167="Final","Closed out","Complete"),"Waiting: unconditional")))</f>
        <v/>
      </c>
      <c r="D167" s="5">
        <f>IF(AND(A167&lt;&gt;"",L167&lt;&gt;"",O167&lt;&gt;"Received"),TODAY()-L167,"")</f>
        <v/>
      </c>
      <c r="E167" s="4">
        <f>IF(OR(A167="",J167=""),"",IF(SUMPRODUCT(MAX(($A$3:A166=A167)*($B$3:B166=B167)*($K$3:K166)))=0,"First payment",IF(J167&gt;SUMPRODUCT(MAX(($A$3:A166=A167)*($B$3:B166=B167)*($K$3:K166)))+1,"Gap: "&amp;TEXT(SUMPRODUCT(MAX(($A$3:A166=A167)*($B$3:B166=B167)*($K$3:K166)))+1,"mmm d")&amp;" to "&amp;TEXT(J167-1,"mmm d")&amp;" not covered",IF(J167&lt;=SUMPRODUCT(MAX(($A$3:A166=A167)*($B$3:B166=B167)*($K$3:K166))),"Overlaps an earlier period","OK"))))</f>
        <v/>
      </c>
      <c r="F167" s="3" t="n"/>
      <c r="G167" s="3" t="n"/>
      <c r="H167" s="3" t="n"/>
      <c r="I167" s="6" t="n"/>
      <c r="J167" s="7" t="n"/>
      <c r="K167" s="7" t="n"/>
      <c r="L167" s="7" t="n"/>
      <c r="M167" s="3" t="n"/>
      <c r="N167" s="7" t="n"/>
      <c r="O167" s="3" t="n"/>
      <c r="P167" s="7" t="n"/>
      <c r="Q167" s="3" t="n"/>
      <c r="R167" s="3" t="n"/>
    </row>
    <row r="168">
      <c r="A168" s="3" t="n"/>
      <c r="B168" s="3" t="n"/>
      <c r="C168" s="4">
        <f>IF(A168="","",IF(L168="",IF(M168="Received","Ready to pay","Hold: conditional missing"),IF(O168="Received",IF(H168="Final","Closed out","Complete"),"Waiting: unconditional")))</f>
        <v/>
      </c>
      <c r="D168" s="5">
        <f>IF(AND(A168&lt;&gt;"",L168&lt;&gt;"",O168&lt;&gt;"Received"),TODAY()-L168,"")</f>
        <v/>
      </c>
      <c r="E168" s="4">
        <f>IF(OR(A168="",J168=""),"",IF(SUMPRODUCT(MAX(($A$3:A167=A168)*($B$3:B167=B168)*($K$3:K167)))=0,"First payment",IF(J168&gt;SUMPRODUCT(MAX(($A$3:A167=A168)*($B$3:B167=B168)*($K$3:K167)))+1,"Gap: "&amp;TEXT(SUMPRODUCT(MAX(($A$3:A167=A168)*($B$3:B167=B168)*($K$3:K167)))+1,"mmm d")&amp;" to "&amp;TEXT(J168-1,"mmm d")&amp;" not covered",IF(J168&lt;=SUMPRODUCT(MAX(($A$3:A167=A168)*($B$3:B167=B168)*($K$3:K167))),"Overlaps an earlier period","OK"))))</f>
        <v/>
      </c>
      <c r="F168" s="3" t="n"/>
      <c r="G168" s="3" t="n"/>
      <c r="H168" s="3" t="n"/>
      <c r="I168" s="6" t="n"/>
      <c r="J168" s="7" t="n"/>
      <c r="K168" s="7" t="n"/>
      <c r="L168" s="7" t="n"/>
      <c r="M168" s="3" t="n"/>
      <c r="N168" s="7" t="n"/>
      <c r="O168" s="3" t="n"/>
      <c r="P168" s="7" t="n"/>
      <c r="Q168" s="3" t="n"/>
      <c r="R168" s="3" t="n"/>
    </row>
    <row r="169">
      <c r="A169" s="3" t="n"/>
      <c r="B169" s="3" t="n"/>
      <c r="C169" s="4">
        <f>IF(A169="","",IF(L169="",IF(M169="Received","Ready to pay","Hold: conditional missing"),IF(O169="Received",IF(H169="Final","Closed out","Complete"),"Waiting: unconditional")))</f>
        <v/>
      </c>
      <c r="D169" s="5">
        <f>IF(AND(A169&lt;&gt;"",L169&lt;&gt;"",O169&lt;&gt;"Received"),TODAY()-L169,"")</f>
        <v/>
      </c>
      <c r="E169" s="4">
        <f>IF(OR(A169="",J169=""),"",IF(SUMPRODUCT(MAX(($A$3:A168=A169)*($B$3:B168=B169)*($K$3:K168)))=0,"First payment",IF(J169&gt;SUMPRODUCT(MAX(($A$3:A168=A169)*($B$3:B168=B169)*($K$3:K168)))+1,"Gap: "&amp;TEXT(SUMPRODUCT(MAX(($A$3:A168=A169)*($B$3:B168=B169)*($K$3:K168)))+1,"mmm d")&amp;" to "&amp;TEXT(J169-1,"mmm d")&amp;" not covered",IF(J169&lt;=SUMPRODUCT(MAX(($A$3:A168=A169)*($B$3:B168=B169)*($K$3:K168))),"Overlaps an earlier period","OK"))))</f>
        <v/>
      </c>
      <c r="F169" s="3" t="n"/>
      <c r="G169" s="3" t="n"/>
      <c r="H169" s="3" t="n"/>
      <c r="I169" s="6" t="n"/>
      <c r="J169" s="7" t="n"/>
      <c r="K169" s="7" t="n"/>
      <c r="L169" s="7" t="n"/>
      <c r="M169" s="3" t="n"/>
      <c r="N169" s="7" t="n"/>
      <c r="O169" s="3" t="n"/>
      <c r="P169" s="7" t="n"/>
      <c r="Q169" s="3" t="n"/>
      <c r="R169" s="3" t="n"/>
    </row>
    <row r="170">
      <c r="A170" s="3" t="n"/>
      <c r="B170" s="3" t="n"/>
      <c r="C170" s="4">
        <f>IF(A170="","",IF(L170="",IF(M170="Received","Ready to pay","Hold: conditional missing"),IF(O170="Received",IF(H170="Final","Closed out","Complete"),"Waiting: unconditional")))</f>
        <v/>
      </c>
      <c r="D170" s="5">
        <f>IF(AND(A170&lt;&gt;"",L170&lt;&gt;"",O170&lt;&gt;"Received"),TODAY()-L170,"")</f>
        <v/>
      </c>
      <c r="E170" s="4">
        <f>IF(OR(A170="",J170=""),"",IF(SUMPRODUCT(MAX(($A$3:A169=A170)*($B$3:B169=B170)*($K$3:K169)))=0,"First payment",IF(J170&gt;SUMPRODUCT(MAX(($A$3:A169=A170)*($B$3:B169=B170)*($K$3:K169)))+1,"Gap: "&amp;TEXT(SUMPRODUCT(MAX(($A$3:A169=A170)*($B$3:B169=B170)*($K$3:K169)))+1,"mmm d")&amp;" to "&amp;TEXT(J170-1,"mmm d")&amp;" not covered",IF(J170&lt;=SUMPRODUCT(MAX(($A$3:A169=A170)*($B$3:B169=B170)*($K$3:K169))),"Overlaps an earlier period","OK"))))</f>
        <v/>
      </c>
      <c r="F170" s="3" t="n"/>
      <c r="G170" s="3" t="n"/>
      <c r="H170" s="3" t="n"/>
      <c r="I170" s="6" t="n"/>
      <c r="J170" s="7" t="n"/>
      <c r="K170" s="7" t="n"/>
      <c r="L170" s="7" t="n"/>
      <c r="M170" s="3" t="n"/>
      <c r="N170" s="7" t="n"/>
      <c r="O170" s="3" t="n"/>
      <c r="P170" s="7" t="n"/>
      <c r="Q170" s="3" t="n"/>
      <c r="R170" s="3" t="n"/>
    </row>
    <row r="171">
      <c r="A171" s="3" t="n"/>
      <c r="B171" s="3" t="n"/>
      <c r="C171" s="4">
        <f>IF(A171="","",IF(L171="",IF(M171="Received","Ready to pay","Hold: conditional missing"),IF(O171="Received",IF(H171="Final","Closed out","Complete"),"Waiting: unconditional")))</f>
        <v/>
      </c>
      <c r="D171" s="5">
        <f>IF(AND(A171&lt;&gt;"",L171&lt;&gt;"",O171&lt;&gt;"Received"),TODAY()-L171,"")</f>
        <v/>
      </c>
      <c r="E171" s="4">
        <f>IF(OR(A171="",J171=""),"",IF(SUMPRODUCT(MAX(($A$3:A170=A171)*($B$3:B170=B171)*($K$3:K170)))=0,"First payment",IF(J171&gt;SUMPRODUCT(MAX(($A$3:A170=A171)*($B$3:B170=B171)*($K$3:K170)))+1,"Gap: "&amp;TEXT(SUMPRODUCT(MAX(($A$3:A170=A171)*($B$3:B170=B171)*($K$3:K170)))+1,"mmm d")&amp;" to "&amp;TEXT(J171-1,"mmm d")&amp;" not covered",IF(J171&lt;=SUMPRODUCT(MAX(($A$3:A170=A171)*($B$3:B170=B171)*($K$3:K170))),"Overlaps an earlier period","OK"))))</f>
        <v/>
      </c>
      <c r="F171" s="3" t="n"/>
      <c r="G171" s="3" t="n"/>
      <c r="H171" s="3" t="n"/>
      <c r="I171" s="6" t="n"/>
      <c r="J171" s="7" t="n"/>
      <c r="K171" s="7" t="n"/>
      <c r="L171" s="7" t="n"/>
      <c r="M171" s="3" t="n"/>
      <c r="N171" s="7" t="n"/>
      <c r="O171" s="3" t="n"/>
      <c r="P171" s="7" t="n"/>
      <c r="Q171" s="3" t="n"/>
      <c r="R171" s="3" t="n"/>
    </row>
    <row r="172">
      <c r="A172" s="3" t="n"/>
      <c r="B172" s="3" t="n"/>
      <c r="C172" s="4">
        <f>IF(A172="","",IF(L172="",IF(M172="Received","Ready to pay","Hold: conditional missing"),IF(O172="Received",IF(H172="Final","Closed out","Complete"),"Waiting: unconditional")))</f>
        <v/>
      </c>
      <c r="D172" s="5">
        <f>IF(AND(A172&lt;&gt;"",L172&lt;&gt;"",O172&lt;&gt;"Received"),TODAY()-L172,"")</f>
        <v/>
      </c>
      <c r="E172" s="4">
        <f>IF(OR(A172="",J172=""),"",IF(SUMPRODUCT(MAX(($A$3:A171=A172)*($B$3:B171=B172)*($K$3:K171)))=0,"First payment",IF(J172&gt;SUMPRODUCT(MAX(($A$3:A171=A172)*($B$3:B171=B172)*($K$3:K171)))+1,"Gap: "&amp;TEXT(SUMPRODUCT(MAX(($A$3:A171=A172)*($B$3:B171=B172)*($K$3:K171)))+1,"mmm d")&amp;" to "&amp;TEXT(J172-1,"mmm d")&amp;" not covered",IF(J172&lt;=SUMPRODUCT(MAX(($A$3:A171=A172)*($B$3:B171=B172)*($K$3:K171))),"Overlaps an earlier period","OK"))))</f>
        <v/>
      </c>
      <c r="F172" s="3" t="n"/>
      <c r="G172" s="3" t="n"/>
      <c r="H172" s="3" t="n"/>
      <c r="I172" s="6" t="n"/>
      <c r="J172" s="7" t="n"/>
      <c r="K172" s="7" t="n"/>
      <c r="L172" s="7" t="n"/>
      <c r="M172" s="3" t="n"/>
      <c r="N172" s="7" t="n"/>
      <c r="O172" s="3" t="n"/>
      <c r="P172" s="7" t="n"/>
      <c r="Q172" s="3" t="n"/>
      <c r="R172" s="3" t="n"/>
    </row>
    <row r="173">
      <c r="A173" s="3" t="n"/>
      <c r="B173" s="3" t="n"/>
      <c r="C173" s="4">
        <f>IF(A173="","",IF(L173="",IF(M173="Received","Ready to pay","Hold: conditional missing"),IF(O173="Received",IF(H173="Final","Closed out","Complete"),"Waiting: unconditional")))</f>
        <v/>
      </c>
      <c r="D173" s="5">
        <f>IF(AND(A173&lt;&gt;"",L173&lt;&gt;"",O173&lt;&gt;"Received"),TODAY()-L173,"")</f>
        <v/>
      </c>
      <c r="E173" s="4">
        <f>IF(OR(A173="",J173=""),"",IF(SUMPRODUCT(MAX(($A$3:A172=A173)*($B$3:B172=B173)*($K$3:K172)))=0,"First payment",IF(J173&gt;SUMPRODUCT(MAX(($A$3:A172=A173)*($B$3:B172=B173)*($K$3:K172)))+1,"Gap: "&amp;TEXT(SUMPRODUCT(MAX(($A$3:A172=A173)*($B$3:B172=B173)*($K$3:K172)))+1,"mmm d")&amp;" to "&amp;TEXT(J173-1,"mmm d")&amp;" not covered",IF(J173&lt;=SUMPRODUCT(MAX(($A$3:A172=A173)*($B$3:B172=B173)*($K$3:K172))),"Overlaps an earlier period","OK"))))</f>
        <v/>
      </c>
      <c r="F173" s="3" t="n"/>
      <c r="G173" s="3" t="n"/>
      <c r="H173" s="3" t="n"/>
      <c r="I173" s="6" t="n"/>
      <c r="J173" s="7" t="n"/>
      <c r="K173" s="7" t="n"/>
      <c r="L173" s="7" t="n"/>
      <c r="M173" s="3" t="n"/>
      <c r="N173" s="7" t="n"/>
      <c r="O173" s="3" t="n"/>
      <c r="P173" s="7" t="n"/>
      <c r="Q173" s="3" t="n"/>
      <c r="R173" s="3" t="n"/>
    </row>
    <row r="174">
      <c r="A174" s="3" t="n"/>
      <c r="B174" s="3" t="n"/>
      <c r="C174" s="4">
        <f>IF(A174="","",IF(L174="",IF(M174="Received","Ready to pay","Hold: conditional missing"),IF(O174="Received",IF(H174="Final","Closed out","Complete"),"Waiting: unconditional")))</f>
        <v/>
      </c>
      <c r="D174" s="5">
        <f>IF(AND(A174&lt;&gt;"",L174&lt;&gt;"",O174&lt;&gt;"Received"),TODAY()-L174,"")</f>
        <v/>
      </c>
      <c r="E174" s="4">
        <f>IF(OR(A174="",J174=""),"",IF(SUMPRODUCT(MAX(($A$3:A173=A174)*($B$3:B173=B174)*($K$3:K173)))=0,"First payment",IF(J174&gt;SUMPRODUCT(MAX(($A$3:A173=A174)*($B$3:B173=B174)*($K$3:K173)))+1,"Gap: "&amp;TEXT(SUMPRODUCT(MAX(($A$3:A173=A174)*($B$3:B173=B174)*($K$3:K173)))+1,"mmm d")&amp;" to "&amp;TEXT(J174-1,"mmm d")&amp;" not covered",IF(J174&lt;=SUMPRODUCT(MAX(($A$3:A173=A174)*($B$3:B173=B174)*($K$3:K173))),"Overlaps an earlier period","OK"))))</f>
        <v/>
      </c>
      <c r="F174" s="3" t="n"/>
      <c r="G174" s="3" t="n"/>
      <c r="H174" s="3" t="n"/>
      <c r="I174" s="6" t="n"/>
      <c r="J174" s="7" t="n"/>
      <c r="K174" s="7" t="n"/>
      <c r="L174" s="7" t="n"/>
      <c r="M174" s="3" t="n"/>
      <c r="N174" s="7" t="n"/>
      <c r="O174" s="3" t="n"/>
      <c r="P174" s="7" t="n"/>
      <c r="Q174" s="3" t="n"/>
      <c r="R174" s="3" t="n"/>
    </row>
    <row r="175">
      <c r="A175" s="3" t="n"/>
      <c r="B175" s="3" t="n"/>
      <c r="C175" s="4">
        <f>IF(A175="","",IF(L175="",IF(M175="Received","Ready to pay","Hold: conditional missing"),IF(O175="Received",IF(H175="Final","Closed out","Complete"),"Waiting: unconditional")))</f>
        <v/>
      </c>
      <c r="D175" s="5">
        <f>IF(AND(A175&lt;&gt;"",L175&lt;&gt;"",O175&lt;&gt;"Received"),TODAY()-L175,"")</f>
        <v/>
      </c>
      <c r="E175" s="4">
        <f>IF(OR(A175="",J175=""),"",IF(SUMPRODUCT(MAX(($A$3:A174=A175)*($B$3:B174=B175)*($K$3:K174)))=0,"First payment",IF(J175&gt;SUMPRODUCT(MAX(($A$3:A174=A175)*($B$3:B174=B175)*($K$3:K174)))+1,"Gap: "&amp;TEXT(SUMPRODUCT(MAX(($A$3:A174=A175)*($B$3:B174=B175)*($K$3:K174)))+1,"mmm d")&amp;" to "&amp;TEXT(J175-1,"mmm d")&amp;" not covered",IF(J175&lt;=SUMPRODUCT(MAX(($A$3:A174=A175)*($B$3:B174=B175)*($K$3:K174))),"Overlaps an earlier period","OK"))))</f>
        <v/>
      </c>
      <c r="F175" s="3" t="n"/>
      <c r="G175" s="3" t="n"/>
      <c r="H175" s="3" t="n"/>
      <c r="I175" s="6" t="n"/>
      <c r="J175" s="7" t="n"/>
      <c r="K175" s="7" t="n"/>
      <c r="L175" s="7" t="n"/>
      <c r="M175" s="3" t="n"/>
      <c r="N175" s="7" t="n"/>
      <c r="O175" s="3" t="n"/>
      <c r="P175" s="7" t="n"/>
      <c r="Q175" s="3" t="n"/>
      <c r="R175" s="3" t="n"/>
    </row>
    <row r="176">
      <c r="A176" s="3" t="n"/>
      <c r="B176" s="3" t="n"/>
      <c r="C176" s="4">
        <f>IF(A176="","",IF(L176="",IF(M176="Received","Ready to pay","Hold: conditional missing"),IF(O176="Received",IF(H176="Final","Closed out","Complete"),"Waiting: unconditional")))</f>
        <v/>
      </c>
      <c r="D176" s="5">
        <f>IF(AND(A176&lt;&gt;"",L176&lt;&gt;"",O176&lt;&gt;"Received"),TODAY()-L176,"")</f>
        <v/>
      </c>
      <c r="E176" s="4">
        <f>IF(OR(A176="",J176=""),"",IF(SUMPRODUCT(MAX(($A$3:A175=A176)*($B$3:B175=B176)*($K$3:K175)))=0,"First payment",IF(J176&gt;SUMPRODUCT(MAX(($A$3:A175=A176)*($B$3:B175=B176)*($K$3:K175)))+1,"Gap: "&amp;TEXT(SUMPRODUCT(MAX(($A$3:A175=A176)*($B$3:B175=B176)*($K$3:K175)))+1,"mmm d")&amp;" to "&amp;TEXT(J176-1,"mmm d")&amp;" not covered",IF(J176&lt;=SUMPRODUCT(MAX(($A$3:A175=A176)*($B$3:B175=B176)*($K$3:K175))),"Overlaps an earlier period","OK"))))</f>
        <v/>
      </c>
      <c r="F176" s="3" t="n"/>
      <c r="G176" s="3" t="n"/>
      <c r="H176" s="3" t="n"/>
      <c r="I176" s="6" t="n"/>
      <c r="J176" s="7" t="n"/>
      <c r="K176" s="7" t="n"/>
      <c r="L176" s="7" t="n"/>
      <c r="M176" s="3" t="n"/>
      <c r="N176" s="7" t="n"/>
      <c r="O176" s="3" t="n"/>
      <c r="P176" s="7" t="n"/>
      <c r="Q176" s="3" t="n"/>
      <c r="R176" s="3" t="n"/>
    </row>
    <row r="177">
      <c r="A177" s="3" t="n"/>
      <c r="B177" s="3" t="n"/>
      <c r="C177" s="4">
        <f>IF(A177="","",IF(L177="",IF(M177="Received","Ready to pay","Hold: conditional missing"),IF(O177="Received",IF(H177="Final","Closed out","Complete"),"Waiting: unconditional")))</f>
        <v/>
      </c>
      <c r="D177" s="5">
        <f>IF(AND(A177&lt;&gt;"",L177&lt;&gt;"",O177&lt;&gt;"Received"),TODAY()-L177,"")</f>
        <v/>
      </c>
      <c r="E177" s="4">
        <f>IF(OR(A177="",J177=""),"",IF(SUMPRODUCT(MAX(($A$3:A176=A177)*($B$3:B176=B177)*($K$3:K176)))=0,"First payment",IF(J177&gt;SUMPRODUCT(MAX(($A$3:A176=A177)*($B$3:B176=B177)*($K$3:K176)))+1,"Gap: "&amp;TEXT(SUMPRODUCT(MAX(($A$3:A176=A177)*($B$3:B176=B177)*($K$3:K176)))+1,"mmm d")&amp;" to "&amp;TEXT(J177-1,"mmm d")&amp;" not covered",IF(J177&lt;=SUMPRODUCT(MAX(($A$3:A176=A177)*($B$3:B176=B177)*($K$3:K176))),"Overlaps an earlier period","OK"))))</f>
        <v/>
      </c>
      <c r="F177" s="3" t="n"/>
      <c r="G177" s="3" t="n"/>
      <c r="H177" s="3" t="n"/>
      <c r="I177" s="6" t="n"/>
      <c r="J177" s="7" t="n"/>
      <c r="K177" s="7" t="n"/>
      <c r="L177" s="7" t="n"/>
      <c r="M177" s="3" t="n"/>
      <c r="N177" s="7" t="n"/>
      <c r="O177" s="3" t="n"/>
      <c r="P177" s="7" t="n"/>
      <c r="Q177" s="3" t="n"/>
      <c r="R177" s="3" t="n"/>
    </row>
    <row r="178">
      <c r="A178" s="3" t="n"/>
      <c r="B178" s="3" t="n"/>
      <c r="C178" s="4">
        <f>IF(A178="","",IF(L178="",IF(M178="Received","Ready to pay","Hold: conditional missing"),IF(O178="Received",IF(H178="Final","Closed out","Complete"),"Waiting: unconditional")))</f>
        <v/>
      </c>
      <c r="D178" s="5">
        <f>IF(AND(A178&lt;&gt;"",L178&lt;&gt;"",O178&lt;&gt;"Received"),TODAY()-L178,"")</f>
        <v/>
      </c>
      <c r="E178" s="4">
        <f>IF(OR(A178="",J178=""),"",IF(SUMPRODUCT(MAX(($A$3:A177=A178)*($B$3:B177=B178)*($K$3:K177)))=0,"First payment",IF(J178&gt;SUMPRODUCT(MAX(($A$3:A177=A178)*($B$3:B177=B178)*($K$3:K177)))+1,"Gap: "&amp;TEXT(SUMPRODUCT(MAX(($A$3:A177=A178)*($B$3:B177=B178)*($K$3:K177)))+1,"mmm d")&amp;" to "&amp;TEXT(J178-1,"mmm d")&amp;" not covered",IF(J178&lt;=SUMPRODUCT(MAX(($A$3:A177=A178)*($B$3:B177=B178)*($K$3:K177))),"Overlaps an earlier period","OK"))))</f>
        <v/>
      </c>
      <c r="F178" s="3" t="n"/>
      <c r="G178" s="3" t="n"/>
      <c r="H178" s="3" t="n"/>
      <c r="I178" s="6" t="n"/>
      <c r="J178" s="7" t="n"/>
      <c r="K178" s="7" t="n"/>
      <c r="L178" s="7" t="n"/>
      <c r="M178" s="3" t="n"/>
      <c r="N178" s="7" t="n"/>
      <c r="O178" s="3" t="n"/>
      <c r="P178" s="7" t="n"/>
      <c r="Q178" s="3" t="n"/>
      <c r="R178" s="3" t="n"/>
    </row>
    <row r="179">
      <c r="A179" s="3" t="n"/>
      <c r="B179" s="3" t="n"/>
      <c r="C179" s="4">
        <f>IF(A179="","",IF(L179="",IF(M179="Received","Ready to pay","Hold: conditional missing"),IF(O179="Received",IF(H179="Final","Closed out","Complete"),"Waiting: unconditional")))</f>
        <v/>
      </c>
      <c r="D179" s="5">
        <f>IF(AND(A179&lt;&gt;"",L179&lt;&gt;"",O179&lt;&gt;"Received"),TODAY()-L179,"")</f>
        <v/>
      </c>
      <c r="E179" s="4">
        <f>IF(OR(A179="",J179=""),"",IF(SUMPRODUCT(MAX(($A$3:A178=A179)*($B$3:B178=B179)*($K$3:K178)))=0,"First payment",IF(J179&gt;SUMPRODUCT(MAX(($A$3:A178=A179)*($B$3:B178=B179)*($K$3:K178)))+1,"Gap: "&amp;TEXT(SUMPRODUCT(MAX(($A$3:A178=A179)*($B$3:B178=B179)*($K$3:K178)))+1,"mmm d")&amp;" to "&amp;TEXT(J179-1,"mmm d")&amp;" not covered",IF(J179&lt;=SUMPRODUCT(MAX(($A$3:A178=A179)*($B$3:B178=B179)*($K$3:K178))),"Overlaps an earlier period","OK"))))</f>
        <v/>
      </c>
      <c r="F179" s="3" t="n"/>
      <c r="G179" s="3" t="n"/>
      <c r="H179" s="3" t="n"/>
      <c r="I179" s="6" t="n"/>
      <c r="J179" s="7" t="n"/>
      <c r="K179" s="7" t="n"/>
      <c r="L179" s="7" t="n"/>
      <c r="M179" s="3" t="n"/>
      <c r="N179" s="7" t="n"/>
      <c r="O179" s="3" t="n"/>
      <c r="P179" s="7" t="n"/>
      <c r="Q179" s="3" t="n"/>
      <c r="R179" s="3" t="n"/>
    </row>
    <row r="180">
      <c r="A180" s="3" t="n"/>
      <c r="B180" s="3" t="n"/>
      <c r="C180" s="4">
        <f>IF(A180="","",IF(L180="",IF(M180="Received","Ready to pay","Hold: conditional missing"),IF(O180="Received",IF(H180="Final","Closed out","Complete"),"Waiting: unconditional")))</f>
        <v/>
      </c>
      <c r="D180" s="5">
        <f>IF(AND(A180&lt;&gt;"",L180&lt;&gt;"",O180&lt;&gt;"Received"),TODAY()-L180,"")</f>
        <v/>
      </c>
      <c r="E180" s="4">
        <f>IF(OR(A180="",J180=""),"",IF(SUMPRODUCT(MAX(($A$3:A179=A180)*($B$3:B179=B180)*($K$3:K179)))=0,"First payment",IF(J180&gt;SUMPRODUCT(MAX(($A$3:A179=A180)*($B$3:B179=B180)*($K$3:K179)))+1,"Gap: "&amp;TEXT(SUMPRODUCT(MAX(($A$3:A179=A180)*($B$3:B179=B180)*($K$3:K179)))+1,"mmm d")&amp;" to "&amp;TEXT(J180-1,"mmm d")&amp;" not covered",IF(J180&lt;=SUMPRODUCT(MAX(($A$3:A179=A180)*($B$3:B179=B180)*($K$3:K179))),"Overlaps an earlier period","OK"))))</f>
        <v/>
      </c>
      <c r="F180" s="3" t="n"/>
      <c r="G180" s="3" t="n"/>
      <c r="H180" s="3" t="n"/>
      <c r="I180" s="6" t="n"/>
      <c r="J180" s="7" t="n"/>
      <c r="K180" s="7" t="n"/>
      <c r="L180" s="7" t="n"/>
      <c r="M180" s="3" t="n"/>
      <c r="N180" s="7" t="n"/>
      <c r="O180" s="3" t="n"/>
      <c r="P180" s="7" t="n"/>
      <c r="Q180" s="3" t="n"/>
      <c r="R180" s="3" t="n"/>
    </row>
    <row r="181">
      <c r="A181" s="3" t="n"/>
      <c r="B181" s="3" t="n"/>
      <c r="C181" s="4">
        <f>IF(A181="","",IF(L181="",IF(M181="Received","Ready to pay","Hold: conditional missing"),IF(O181="Received",IF(H181="Final","Closed out","Complete"),"Waiting: unconditional")))</f>
        <v/>
      </c>
      <c r="D181" s="5">
        <f>IF(AND(A181&lt;&gt;"",L181&lt;&gt;"",O181&lt;&gt;"Received"),TODAY()-L181,"")</f>
        <v/>
      </c>
      <c r="E181" s="4">
        <f>IF(OR(A181="",J181=""),"",IF(SUMPRODUCT(MAX(($A$3:A180=A181)*($B$3:B180=B181)*($K$3:K180)))=0,"First payment",IF(J181&gt;SUMPRODUCT(MAX(($A$3:A180=A181)*($B$3:B180=B181)*($K$3:K180)))+1,"Gap: "&amp;TEXT(SUMPRODUCT(MAX(($A$3:A180=A181)*($B$3:B180=B181)*($K$3:K180)))+1,"mmm d")&amp;" to "&amp;TEXT(J181-1,"mmm d")&amp;" not covered",IF(J181&lt;=SUMPRODUCT(MAX(($A$3:A180=A181)*($B$3:B180=B181)*($K$3:K180))),"Overlaps an earlier period","OK"))))</f>
        <v/>
      </c>
      <c r="F181" s="3" t="n"/>
      <c r="G181" s="3" t="n"/>
      <c r="H181" s="3" t="n"/>
      <c r="I181" s="6" t="n"/>
      <c r="J181" s="7" t="n"/>
      <c r="K181" s="7" t="n"/>
      <c r="L181" s="7" t="n"/>
      <c r="M181" s="3" t="n"/>
      <c r="N181" s="7" t="n"/>
      <c r="O181" s="3" t="n"/>
      <c r="P181" s="7" t="n"/>
      <c r="Q181" s="3" t="n"/>
      <c r="R181" s="3" t="n"/>
    </row>
    <row r="182">
      <c r="A182" s="3" t="n"/>
      <c r="B182" s="3" t="n"/>
      <c r="C182" s="4">
        <f>IF(A182="","",IF(L182="",IF(M182="Received","Ready to pay","Hold: conditional missing"),IF(O182="Received",IF(H182="Final","Closed out","Complete"),"Waiting: unconditional")))</f>
        <v/>
      </c>
      <c r="D182" s="5">
        <f>IF(AND(A182&lt;&gt;"",L182&lt;&gt;"",O182&lt;&gt;"Received"),TODAY()-L182,"")</f>
        <v/>
      </c>
      <c r="E182" s="4">
        <f>IF(OR(A182="",J182=""),"",IF(SUMPRODUCT(MAX(($A$3:A181=A182)*($B$3:B181=B182)*($K$3:K181)))=0,"First payment",IF(J182&gt;SUMPRODUCT(MAX(($A$3:A181=A182)*($B$3:B181=B182)*($K$3:K181)))+1,"Gap: "&amp;TEXT(SUMPRODUCT(MAX(($A$3:A181=A182)*($B$3:B181=B182)*($K$3:K181)))+1,"mmm d")&amp;" to "&amp;TEXT(J182-1,"mmm d")&amp;" not covered",IF(J182&lt;=SUMPRODUCT(MAX(($A$3:A181=A182)*($B$3:B181=B182)*($K$3:K181))),"Overlaps an earlier period","OK"))))</f>
        <v/>
      </c>
      <c r="F182" s="3" t="n"/>
      <c r="G182" s="3" t="n"/>
      <c r="H182" s="3" t="n"/>
      <c r="I182" s="6" t="n"/>
      <c r="J182" s="7" t="n"/>
      <c r="K182" s="7" t="n"/>
      <c r="L182" s="7" t="n"/>
      <c r="M182" s="3" t="n"/>
      <c r="N182" s="7" t="n"/>
      <c r="O182" s="3" t="n"/>
      <c r="P182" s="7" t="n"/>
      <c r="Q182" s="3" t="n"/>
      <c r="R182" s="3" t="n"/>
    </row>
    <row r="183">
      <c r="A183" s="3" t="n"/>
      <c r="B183" s="3" t="n"/>
      <c r="C183" s="4">
        <f>IF(A183="","",IF(L183="",IF(M183="Received","Ready to pay","Hold: conditional missing"),IF(O183="Received",IF(H183="Final","Closed out","Complete"),"Waiting: unconditional")))</f>
        <v/>
      </c>
      <c r="D183" s="5">
        <f>IF(AND(A183&lt;&gt;"",L183&lt;&gt;"",O183&lt;&gt;"Received"),TODAY()-L183,"")</f>
        <v/>
      </c>
      <c r="E183" s="4">
        <f>IF(OR(A183="",J183=""),"",IF(SUMPRODUCT(MAX(($A$3:A182=A183)*($B$3:B182=B183)*($K$3:K182)))=0,"First payment",IF(J183&gt;SUMPRODUCT(MAX(($A$3:A182=A183)*($B$3:B182=B183)*($K$3:K182)))+1,"Gap: "&amp;TEXT(SUMPRODUCT(MAX(($A$3:A182=A183)*($B$3:B182=B183)*($K$3:K182)))+1,"mmm d")&amp;" to "&amp;TEXT(J183-1,"mmm d")&amp;" not covered",IF(J183&lt;=SUMPRODUCT(MAX(($A$3:A182=A183)*($B$3:B182=B183)*($K$3:K182))),"Overlaps an earlier period","OK"))))</f>
        <v/>
      </c>
      <c r="F183" s="3" t="n"/>
      <c r="G183" s="3" t="n"/>
      <c r="H183" s="3" t="n"/>
      <c r="I183" s="6" t="n"/>
      <c r="J183" s="7" t="n"/>
      <c r="K183" s="7" t="n"/>
      <c r="L183" s="7" t="n"/>
      <c r="M183" s="3" t="n"/>
      <c r="N183" s="7" t="n"/>
      <c r="O183" s="3" t="n"/>
      <c r="P183" s="7" t="n"/>
      <c r="Q183" s="3" t="n"/>
      <c r="R183" s="3" t="n"/>
    </row>
    <row r="184">
      <c r="A184" s="3" t="n"/>
      <c r="B184" s="3" t="n"/>
      <c r="C184" s="4">
        <f>IF(A184="","",IF(L184="",IF(M184="Received","Ready to pay","Hold: conditional missing"),IF(O184="Received",IF(H184="Final","Closed out","Complete"),"Waiting: unconditional")))</f>
        <v/>
      </c>
      <c r="D184" s="5">
        <f>IF(AND(A184&lt;&gt;"",L184&lt;&gt;"",O184&lt;&gt;"Received"),TODAY()-L184,"")</f>
        <v/>
      </c>
      <c r="E184" s="4">
        <f>IF(OR(A184="",J184=""),"",IF(SUMPRODUCT(MAX(($A$3:A183=A184)*($B$3:B183=B184)*($K$3:K183)))=0,"First payment",IF(J184&gt;SUMPRODUCT(MAX(($A$3:A183=A184)*($B$3:B183=B184)*($K$3:K183)))+1,"Gap: "&amp;TEXT(SUMPRODUCT(MAX(($A$3:A183=A184)*($B$3:B183=B184)*($K$3:K183)))+1,"mmm d")&amp;" to "&amp;TEXT(J184-1,"mmm d")&amp;" not covered",IF(J184&lt;=SUMPRODUCT(MAX(($A$3:A183=A184)*($B$3:B183=B184)*($K$3:K183))),"Overlaps an earlier period","OK"))))</f>
        <v/>
      </c>
      <c r="F184" s="3" t="n"/>
      <c r="G184" s="3" t="n"/>
      <c r="H184" s="3" t="n"/>
      <c r="I184" s="6" t="n"/>
      <c r="J184" s="7" t="n"/>
      <c r="K184" s="7" t="n"/>
      <c r="L184" s="7" t="n"/>
      <c r="M184" s="3" t="n"/>
      <c r="N184" s="7" t="n"/>
      <c r="O184" s="3" t="n"/>
      <c r="P184" s="7" t="n"/>
      <c r="Q184" s="3" t="n"/>
      <c r="R184" s="3" t="n"/>
    </row>
    <row r="185">
      <c r="A185" s="3" t="n"/>
      <c r="B185" s="3" t="n"/>
      <c r="C185" s="4">
        <f>IF(A185="","",IF(L185="",IF(M185="Received","Ready to pay","Hold: conditional missing"),IF(O185="Received",IF(H185="Final","Closed out","Complete"),"Waiting: unconditional")))</f>
        <v/>
      </c>
      <c r="D185" s="5">
        <f>IF(AND(A185&lt;&gt;"",L185&lt;&gt;"",O185&lt;&gt;"Received"),TODAY()-L185,"")</f>
        <v/>
      </c>
      <c r="E185" s="4">
        <f>IF(OR(A185="",J185=""),"",IF(SUMPRODUCT(MAX(($A$3:A184=A185)*($B$3:B184=B185)*($K$3:K184)))=0,"First payment",IF(J185&gt;SUMPRODUCT(MAX(($A$3:A184=A185)*($B$3:B184=B185)*($K$3:K184)))+1,"Gap: "&amp;TEXT(SUMPRODUCT(MAX(($A$3:A184=A185)*($B$3:B184=B185)*($K$3:K184)))+1,"mmm d")&amp;" to "&amp;TEXT(J185-1,"mmm d")&amp;" not covered",IF(J185&lt;=SUMPRODUCT(MAX(($A$3:A184=A185)*($B$3:B184=B185)*($K$3:K184))),"Overlaps an earlier period","OK"))))</f>
        <v/>
      </c>
      <c r="F185" s="3" t="n"/>
      <c r="G185" s="3" t="n"/>
      <c r="H185" s="3" t="n"/>
      <c r="I185" s="6" t="n"/>
      <c r="J185" s="7" t="n"/>
      <c r="K185" s="7" t="n"/>
      <c r="L185" s="7" t="n"/>
      <c r="M185" s="3" t="n"/>
      <c r="N185" s="7" t="n"/>
      <c r="O185" s="3" t="n"/>
      <c r="P185" s="7" t="n"/>
      <c r="Q185" s="3" t="n"/>
      <c r="R185" s="3" t="n"/>
    </row>
    <row r="186">
      <c r="A186" s="3" t="n"/>
      <c r="B186" s="3" t="n"/>
      <c r="C186" s="4">
        <f>IF(A186="","",IF(L186="",IF(M186="Received","Ready to pay","Hold: conditional missing"),IF(O186="Received",IF(H186="Final","Closed out","Complete"),"Waiting: unconditional")))</f>
        <v/>
      </c>
      <c r="D186" s="5">
        <f>IF(AND(A186&lt;&gt;"",L186&lt;&gt;"",O186&lt;&gt;"Received"),TODAY()-L186,"")</f>
        <v/>
      </c>
      <c r="E186" s="4">
        <f>IF(OR(A186="",J186=""),"",IF(SUMPRODUCT(MAX(($A$3:A185=A186)*($B$3:B185=B186)*($K$3:K185)))=0,"First payment",IF(J186&gt;SUMPRODUCT(MAX(($A$3:A185=A186)*($B$3:B185=B186)*($K$3:K185)))+1,"Gap: "&amp;TEXT(SUMPRODUCT(MAX(($A$3:A185=A186)*($B$3:B185=B186)*($K$3:K185)))+1,"mmm d")&amp;" to "&amp;TEXT(J186-1,"mmm d")&amp;" not covered",IF(J186&lt;=SUMPRODUCT(MAX(($A$3:A185=A186)*($B$3:B185=B186)*($K$3:K185))),"Overlaps an earlier period","OK"))))</f>
        <v/>
      </c>
      <c r="F186" s="3" t="n"/>
      <c r="G186" s="3" t="n"/>
      <c r="H186" s="3" t="n"/>
      <c r="I186" s="6" t="n"/>
      <c r="J186" s="7" t="n"/>
      <c r="K186" s="7" t="n"/>
      <c r="L186" s="7" t="n"/>
      <c r="M186" s="3" t="n"/>
      <c r="N186" s="7" t="n"/>
      <c r="O186" s="3" t="n"/>
      <c r="P186" s="7" t="n"/>
      <c r="Q186" s="3" t="n"/>
      <c r="R186" s="3" t="n"/>
    </row>
    <row r="187">
      <c r="A187" s="3" t="n"/>
      <c r="B187" s="3" t="n"/>
      <c r="C187" s="4">
        <f>IF(A187="","",IF(L187="",IF(M187="Received","Ready to pay","Hold: conditional missing"),IF(O187="Received",IF(H187="Final","Closed out","Complete"),"Waiting: unconditional")))</f>
        <v/>
      </c>
      <c r="D187" s="5">
        <f>IF(AND(A187&lt;&gt;"",L187&lt;&gt;"",O187&lt;&gt;"Received"),TODAY()-L187,"")</f>
        <v/>
      </c>
      <c r="E187" s="4">
        <f>IF(OR(A187="",J187=""),"",IF(SUMPRODUCT(MAX(($A$3:A186=A187)*($B$3:B186=B187)*($K$3:K186)))=0,"First payment",IF(J187&gt;SUMPRODUCT(MAX(($A$3:A186=A187)*($B$3:B186=B187)*($K$3:K186)))+1,"Gap: "&amp;TEXT(SUMPRODUCT(MAX(($A$3:A186=A187)*($B$3:B186=B187)*($K$3:K186)))+1,"mmm d")&amp;" to "&amp;TEXT(J187-1,"mmm d")&amp;" not covered",IF(J187&lt;=SUMPRODUCT(MAX(($A$3:A186=A187)*($B$3:B186=B187)*($K$3:K186))),"Overlaps an earlier period","OK"))))</f>
        <v/>
      </c>
      <c r="F187" s="3" t="n"/>
      <c r="G187" s="3" t="n"/>
      <c r="H187" s="3" t="n"/>
      <c r="I187" s="6" t="n"/>
      <c r="J187" s="7" t="n"/>
      <c r="K187" s="7" t="n"/>
      <c r="L187" s="7" t="n"/>
      <c r="M187" s="3" t="n"/>
      <c r="N187" s="7" t="n"/>
      <c r="O187" s="3" t="n"/>
      <c r="P187" s="7" t="n"/>
      <c r="Q187" s="3" t="n"/>
      <c r="R187" s="3" t="n"/>
    </row>
    <row r="188">
      <c r="A188" s="3" t="n"/>
      <c r="B188" s="3" t="n"/>
      <c r="C188" s="4">
        <f>IF(A188="","",IF(L188="",IF(M188="Received","Ready to pay","Hold: conditional missing"),IF(O188="Received",IF(H188="Final","Closed out","Complete"),"Waiting: unconditional")))</f>
        <v/>
      </c>
      <c r="D188" s="5">
        <f>IF(AND(A188&lt;&gt;"",L188&lt;&gt;"",O188&lt;&gt;"Received"),TODAY()-L188,"")</f>
        <v/>
      </c>
      <c r="E188" s="4">
        <f>IF(OR(A188="",J188=""),"",IF(SUMPRODUCT(MAX(($A$3:A187=A188)*($B$3:B187=B188)*($K$3:K187)))=0,"First payment",IF(J188&gt;SUMPRODUCT(MAX(($A$3:A187=A188)*($B$3:B187=B188)*($K$3:K187)))+1,"Gap: "&amp;TEXT(SUMPRODUCT(MAX(($A$3:A187=A188)*($B$3:B187=B188)*($K$3:K187)))+1,"mmm d")&amp;" to "&amp;TEXT(J188-1,"mmm d")&amp;" not covered",IF(J188&lt;=SUMPRODUCT(MAX(($A$3:A187=A188)*($B$3:B187=B188)*($K$3:K187))),"Overlaps an earlier period","OK"))))</f>
        <v/>
      </c>
      <c r="F188" s="3" t="n"/>
      <c r="G188" s="3" t="n"/>
      <c r="H188" s="3" t="n"/>
      <c r="I188" s="6" t="n"/>
      <c r="J188" s="7" t="n"/>
      <c r="K188" s="7" t="n"/>
      <c r="L188" s="7" t="n"/>
      <c r="M188" s="3" t="n"/>
      <c r="N188" s="7" t="n"/>
      <c r="O188" s="3" t="n"/>
      <c r="P188" s="7" t="n"/>
      <c r="Q188" s="3" t="n"/>
      <c r="R188" s="3" t="n"/>
    </row>
    <row r="189">
      <c r="A189" s="3" t="n"/>
      <c r="B189" s="3" t="n"/>
      <c r="C189" s="4">
        <f>IF(A189="","",IF(L189="",IF(M189="Received","Ready to pay","Hold: conditional missing"),IF(O189="Received",IF(H189="Final","Closed out","Complete"),"Waiting: unconditional")))</f>
        <v/>
      </c>
      <c r="D189" s="5">
        <f>IF(AND(A189&lt;&gt;"",L189&lt;&gt;"",O189&lt;&gt;"Received"),TODAY()-L189,"")</f>
        <v/>
      </c>
      <c r="E189" s="4">
        <f>IF(OR(A189="",J189=""),"",IF(SUMPRODUCT(MAX(($A$3:A188=A189)*($B$3:B188=B189)*($K$3:K188)))=0,"First payment",IF(J189&gt;SUMPRODUCT(MAX(($A$3:A188=A189)*($B$3:B188=B189)*($K$3:K188)))+1,"Gap: "&amp;TEXT(SUMPRODUCT(MAX(($A$3:A188=A189)*($B$3:B188=B189)*($K$3:K188)))+1,"mmm d")&amp;" to "&amp;TEXT(J189-1,"mmm d")&amp;" not covered",IF(J189&lt;=SUMPRODUCT(MAX(($A$3:A188=A189)*($B$3:B188=B189)*($K$3:K188))),"Overlaps an earlier period","OK"))))</f>
        <v/>
      </c>
      <c r="F189" s="3" t="n"/>
      <c r="G189" s="3" t="n"/>
      <c r="H189" s="3" t="n"/>
      <c r="I189" s="6" t="n"/>
      <c r="J189" s="7" t="n"/>
      <c r="K189" s="7" t="n"/>
      <c r="L189" s="7" t="n"/>
      <c r="M189" s="3" t="n"/>
      <c r="N189" s="7" t="n"/>
      <c r="O189" s="3" t="n"/>
      <c r="P189" s="7" t="n"/>
      <c r="Q189" s="3" t="n"/>
      <c r="R189" s="3" t="n"/>
    </row>
    <row r="190">
      <c r="A190" s="3" t="n"/>
      <c r="B190" s="3" t="n"/>
      <c r="C190" s="4">
        <f>IF(A190="","",IF(L190="",IF(M190="Received","Ready to pay","Hold: conditional missing"),IF(O190="Received",IF(H190="Final","Closed out","Complete"),"Waiting: unconditional")))</f>
        <v/>
      </c>
      <c r="D190" s="5">
        <f>IF(AND(A190&lt;&gt;"",L190&lt;&gt;"",O190&lt;&gt;"Received"),TODAY()-L190,"")</f>
        <v/>
      </c>
      <c r="E190" s="4">
        <f>IF(OR(A190="",J190=""),"",IF(SUMPRODUCT(MAX(($A$3:A189=A190)*($B$3:B189=B190)*($K$3:K189)))=0,"First payment",IF(J190&gt;SUMPRODUCT(MAX(($A$3:A189=A190)*($B$3:B189=B190)*($K$3:K189)))+1,"Gap: "&amp;TEXT(SUMPRODUCT(MAX(($A$3:A189=A190)*($B$3:B189=B190)*($K$3:K189)))+1,"mmm d")&amp;" to "&amp;TEXT(J190-1,"mmm d")&amp;" not covered",IF(J190&lt;=SUMPRODUCT(MAX(($A$3:A189=A190)*($B$3:B189=B190)*($K$3:K189))),"Overlaps an earlier period","OK"))))</f>
        <v/>
      </c>
      <c r="F190" s="3" t="n"/>
      <c r="G190" s="3" t="n"/>
      <c r="H190" s="3" t="n"/>
      <c r="I190" s="6" t="n"/>
      <c r="J190" s="7" t="n"/>
      <c r="K190" s="7" t="n"/>
      <c r="L190" s="7" t="n"/>
      <c r="M190" s="3" t="n"/>
      <c r="N190" s="7" t="n"/>
      <c r="O190" s="3" t="n"/>
      <c r="P190" s="7" t="n"/>
      <c r="Q190" s="3" t="n"/>
      <c r="R190" s="3" t="n"/>
    </row>
    <row r="191">
      <c r="A191" s="3" t="n"/>
      <c r="B191" s="3" t="n"/>
      <c r="C191" s="4">
        <f>IF(A191="","",IF(L191="",IF(M191="Received","Ready to pay","Hold: conditional missing"),IF(O191="Received",IF(H191="Final","Closed out","Complete"),"Waiting: unconditional")))</f>
        <v/>
      </c>
      <c r="D191" s="5">
        <f>IF(AND(A191&lt;&gt;"",L191&lt;&gt;"",O191&lt;&gt;"Received"),TODAY()-L191,"")</f>
        <v/>
      </c>
      <c r="E191" s="4">
        <f>IF(OR(A191="",J191=""),"",IF(SUMPRODUCT(MAX(($A$3:A190=A191)*($B$3:B190=B191)*($K$3:K190)))=0,"First payment",IF(J191&gt;SUMPRODUCT(MAX(($A$3:A190=A191)*($B$3:B190=B191)*($K$3:K190)))+1,"Gap: "&amp;TEXT(SUMPRODUCT(MAX(($A$3:A190=A191)*($B$3:B190=B191)*($K$3:K190)))+1,"mmm d")&amp;" to "&amp;TEXT(J191-1,"mmm d")&amp;" not covered",IF(J191&lt;=SUMPRODUCT(MAX(($A$3:A190=A191)*($B$3:B190=B191)*($K$3:K190))),"Overlaps an earlier period","OK"))))</f>
        <v/>
      </c>
      <c r="F191" s="3" t="n"/>
      <c r="G191" s="3" t="n"/>
      <c r="H191" s="3" t="n"/>
      <c r="I191" s="6" t="n"/>
      <c r="J191" s="7" t="n"/>
      <c r="K191" s="7" t="n"/>
      <c r="L191" s="7" t="n"/>
      <c r="M191" s="3" t="n"/>
      <c r="N191" s="7" t="n"/>
      <c r="O191" s="3" t="n"/>
      <c r="P191" s="7" t="n"/>
      <c r="Q191" s="3" t="n"/>
      <c r="R191" s="3" t="n"/>
    </row>
    <row r="192">
      <c r="A192" s="3" t="n"/>
      <c r="B192" s="3" t="n"/>
      <c r="C192" s="4">
        <f>IF(A192="","",IF(L192="",IF(M192="Received","Ready to pay","Hold: conditional missing"),IF(O192="Received",IF(H192="Final","Closed out","Complete"),"Waiting: unconditional")))</f>
        <v/>
      </c>
      <c r="D192" s="5">
        <f>IF(AND(A192&lt;&gt;"",L192&lt;&gt;"",O192&lt;&gt;"Received"),TODAY()-L192,"")</f>
        <v/>
      </c>
      <c r="E192" s="4">
        <f>IF(OR(A192="",J192=""),"",IF(SUMPRODUCT(MAX(($A$3:A191=A192)*($B$3:B191=B192)*($K$3:K191)))=0,"First payment",IF(J192&gt;SUMPRODUCT(MAX(($A$3:A191=A192)*($B$3:B191=B192)*($K$3:K191)))+1,"Gap: "&amp;TEXT(SUMPRODUCT(MAX(($A$3:A191=A192)*($B$3:B191=B192)*($K$3:K191)))+1,"mmm d")&amp;" to "&amp;TEXT(J192-1,"mmm d")&amp;" not covered",IF(J192&lt;=SUMPRODUCT(MAX(($A$3:A191=A192)*($B$3:B191=B192)*($K$3:K191))),"Overlaps an earlier period","OK"))))</f>
        <v/>
      </c>
      <c r="F192" s="3" t="n"/>
      <c r="G192" s="3" t="n"/>
      <c r="H192" s="3" t="n"/>
      <c r="I192" s="6" t="n"/>
      <c r="J192" s="7" t="n"/>
      <c r="K192" s="7" t="n"/>
      <c r="L192" s="7" t="n"/>
      <c r="M192" s="3" t="n"/>
      <c r="N192" s="7" t="n"/>
      <c r="O192" s="3" t="n"/>
      <c r="P192" s="7" t="n"/>
      <c r="Q192" s="3" t="n"/>
      <c r="R192" s="3" t="n"/>
    </row>
    <row r="193">
      <c r="A193" s="3" t="n"/>
      <c r="B193" s="3" t="n"/>
      <c r="C193" s="4">
        <f>IF(A193="","",IF(L193="",IF(M193="Received","Ready to pay","Hold: conditional missing"),IF(O193="Received",IF(H193="Final","Closed out","Complete"),"Waiting: unconditional")))</f>
        <v/>
      </c>
      <c r="D193" s="5">
        <f>IF(AND(A193&lt;&gt;"",L193&lt;&gt;"",O193&lt;&gt;"Received"),TODAY()-L193,"")</f>
        <v/>
      </c>
      <c r="E193" s="4">
        <f>IF(OR(A193="",J193=""),"",IF(SUMPRODUCT(MAX(($A$3:A192=A193)*($B$3:B192=B193)*($K$3:K192)))=0,"First payment",IF(J193&gt;SUMPRODUCT(MAX(($A$3:A192=A193)*($B$3:B192=B193)*($K$3:K192)))+1,"Gap: "&amp;TEXT(SUMPRODUCT(MAX(($A$3:A192=A193)*($B$3:B192=B193)*($K$3:K192)))+1,"mmm d")&amp;" to "&amp;TEXT(J193-1,"mmm d")&amp;" not covered",IF(J193&lt;=SUMPRODUCT(MAX(($A$3:A192=A193)*($B$3:B192=B193)*($K$3:K192))),"Overlaps an earlier period","OK"))))</f>
        <v/>
      </c>
      <c r="F193" s="3" t="n"/>
      <c r="G193" s="3" t="n"/>
      <c r="H193" s="3" t="n"/>
      <c r="I193" s="6" t="n"/>
      <c r="J193" s="7" t="n"/>
      <c r="K193" s="7" t="n"/>
      <c r="L193" s="7" t="n"/>
      <c r="M193" s="3" t="n"/>
      <c r="N193" s="7" t="n"/>
      <c r="O193" s="3" t="n"/>
      <c r="P193" s="7" t="n"/>
      <c r="Q193" s="3" t="n"/>
      <c r="R193" s="3" t="n"/>
    </row>
    <row r="194">
      <c r="A194" s="3" t="n"/>
      <c r="B194" s="3" t="n"/>
      <c r="C194" s="4">
        <f>IF(A194="","",IF(L194="",IF(M194="Received","Ready to pay","Hold: conditional missing"),IF(O194="Received",IF(H194="Final","Closed out","Complete"),"Waiting: unconditional")))</f>
        <v/>
      </c>
      <c r="D194" s="5">
        <f>IF(AND(A194&lt;&gt;"",L194&lt;&gt;"",O194&lt;&gt;"Received"),TODAY()-L194,"")</f>
        <v/>
      </c>
      <c r="E194" s="4">
        <f>IF(OR(A194="",J194=""),"",IF(SUMPRODUCT(MAX(($A$3:A193=A194)*($B$3:B193=B194)*($K$3:K193)))=0,"First payment",IF(J194&gt;SUMPRODUCT(MAX(($A$3:A193=A194)*($B$3:B193=B194)*($K$3:K193)))+1,"Gap: "&amp;TEXT(SUMPRODUCT(MAX(($A$3:A193=A194)*($B$3:B193=B194)*($K$3:K193)))+1,"mmm d")&amp;" to "&amp;TEXT(J194-1,"mmm d")&amp;" not covered",IF(J194&lt;=SUMPRODUCT(MAX(($A$3:A193=A194)*($B$3:B193=B194)*($K$3:K193))),"Overlaps an earlier period","OK"))))</f>
        <v/>
      </c>
      <c r="F194" s="3" t="n"/>
      <c r="G194" s="3" t="n"/>
      <c r="H194" s="3" t="n"/>
      <c r="I194" s="6" t="n"/>
      <c r="J194" s="7" t="n"/>
      <c r="K194" s="7" t="n"/>
      <c r="L194" s="7" t="n"/>
      <c r="M194" s="3" t="n"/>
      <c r="N194" s="7" t="n"/>
      <c r="O194" s="3" t="n"/>
      <c r="P194" s="7" t="n"/>
      <c r="Q194" s="3" t="n"/>
      <c r="R194" s="3" t="n"/>
    </row>
    <row r="195">
      <c r="A195" s="3" t="n"/>
      <c r="B195" s="3" t="n"/>
      <c r="C195" s="4">
        <f>IF(A195="","",IF(L195="",IF(M195="Received","Ready to pay","Hold: conditional missing"),IF(O195="Received",IF(H195="Final","Closed out","Complete"),"Waiting: unconditional")))</f>
        <v/>
      </c>
      <c r="D195" s="5">
        <f>IF(AND(A195&lt;&gt;"",L195&lt;&gt;"",O195&lt;&gt;"Received"),TODAY()-L195,"")</f>
        <v/>
      </c>
      <c r="E195" s="4">
        <f>IF(OR(A195="",J195=""),"",IF(SUMPRODUCT(MAX(($A$3:A194=A195)*($B$3:B194=B195)*($K$3:K194)))=0,"First payment",IF(J195&gt;SUMPRODUCT(MAX(($A$3:A194=A195)*($B$3:B194=B195)*($K$3:K194)))+1,"Gap: "&amp;TEXT(SUMPRODUCT(MAX(($A$3:A194=A195)*($B$3:B194=B195)*($K$3:K194)))+1,"mmm d")&amp;" to "&amp;TEXT(J195-1,"mmm d")&amp;" not covered",IF(J195&lt;=SUMPRODUCT(MAX(($A$3:A194=A195)*($B$3:B194=B195)*($K$3:K194))),"Overlaps an earlier period","OK"))))</f>
        <v/>
      </c>
      <c r="F195" s="3" t="n"/>
      <c r="G195" s="3" t="n"/>
      <c r="H195" s="3" t="n"/>
      <c r="I195" s="6" t="n"/>
      <c r="J195" s="7" t="n"/>
      <c r="K195" s="7" t="n"/>
      <c r="L195" s="7" t="n"/>
      <c r="M195" s="3" t="n"/>
      <c r="N195" s="7" t="n"/>
      <c r="O195" s="3" t="n"/>
      <c r="P195" s="7" t="n"/>
      <c r="Q195" s="3" t="n"/>
      <c r="R195" s="3" t="n"/>
    </row>
    <row r="196">
      <c r="A196" s="3" t="n"/>
      <c r="B196" s="3" t="n"/>
      <c r="C196" s="4">
        <f>IF(A196="","",IF(L196="",IF(M196="Received","Ready to pay","Hold: conditional missing"),IF(O196="Received",IF(H196="Final","Closed out","Complete"),"Waiting: unconditional")))</f>
        <v/>
      </c>
      <c r="D196" s="5">
        <f>IF(AND(A196&lt;&gt;"",L196&lt;&gt;"",O196&lt;&gt;"Received"),TODAY()-L196,"")</f>
        <v/>
      </c>
      <c r="E196" s="4">
        <f>IF(OR(A196="",J196=""),"",IF(SUMPRODUCT(MAX(($A$3:A195=A196)*($B$3:B195=B196)*($K$3:K195)))=0,"First payment",IF(J196&gt;SUMPRODUCT(MAX(($A$3:A195=A196)*($B$3:B195=B196)*($K$3:K195)))+1,"Gap: "&amp;TEXT(SUMPRODUCT(MAX(($A$3:A195=A196)*($B$3:B195=B196)*($K$3:K195)))+1,"mmm d")&amp;" to "&amp;TEXT(J196-1,"mmm d")&amp;" not covered",IF(J196&lt;=SUMPRODUCT(MAX(($A$3:A195=A196)*($B$3:B195=B196)*($K$3:K195))),"Overlaps an earlier period","OK"))))</f>
        <v/>
      </c>
      <c r="F196" s="3" t="n"/>
      <c r="G196" s="3" t="n"/>
      <c r="H196" s="3" t="n"/>
      <c r="I196" s="6" t="n"/>
      <c r="J196" s="7" t="n"/>
      <c r="K196" s="7" t="n"/>
      <c r="L196" s="7" t="n"/>
      <c r="M196" s="3" t="n"/>
      <c r="N196" s="7" t="n"/>
      <c r="O196" s="3" t="n"/>
      <c r="P196" s="7" t="n"/>
      <c r="Q196" s="3" t="n"/>
      <c r="R196" s="3" t="n"/>
    </row>
    <row r="197">
      <c r="A197" s="3" t="n"/>
      <c r="B197" s="3" t="n"/>
      <c r="C197" s="4">
        <f>IF(A197="","",IF(L197="",IF(M197="Received","Ready to pay","Hold: conditional missing"),IF(O197="Received",IF(H197="Final","Closed out","Complete"),"Waiting: unconditional")))</f>
        <v/>
      </c>
      <c r="D197" s="5">
        <f>IF(AND(A197&lt;&gt;"",L197&lt;&gt;"",O197&lt;&gt;"Received"),TODAY()-L197,"")</f>
        <v/>
      </c>
      <c r="E197" s="4">
        <f>IF(OR(A197="",J197=""),"",IF(SUMPRODUCT(MAX(($A$3:A196=A197)*($B$3:B196=B197)*($K$3:K196)))=0,"First payment",IF(J197&gt;SUMPRODUCT(MAX(($A$3:A196=A197)*($B$3:B196=B197)*($K$3:K196)))+1,"Gap: "&amp;TEXT(SUMPRODUCT(MAX(($A$3:A196=A197)*($B$3:B196=B197)*($K$3:K196)))+1,"mmm d")&amp;" to "&amp;TEXT(J197-1,"mmm d")&amp;" not covered",IF(J197&lt;=SUMPRODUCT(MAX(($A$3:A196=A197)*($B$3:B196=B197)*($K$3:K196))),"Overlaps an earlier period","OK"))))</f>
        <v/>
      </c>
      <c r="F197" s="3" t="n"/>
      <c r="G197" s="3" t="n"/>
      <c r="H197" s="3" t="n"/>
      <c r="I197" s="6" t="n"/>
      <c r="J197" s="7" t="n"/>
      <c r="K197" s="7" t="n"/>
      <c r="L197" s="7" t="n"/>
      <c r="M197" s="3" t="n"/>
      <c r="N197" s="7" t="n"/>
      <c r="O197" s="3" t="n"/>
      <c r="P197" s="7" t="n"/>
      <c r="Q197" s="3" t="n"/>
      <c r="R197" s="3" t="n"/>
    </row>
    <row r="198">
      <c r="A198" s="3" t="n"/>
      <c r="B198" s="3" t="n"/>
      <c r="C198" s="4">
        <f>IF(A198="","",IF(L198="",IF(M198="Received","Ready to pay","Hold: conditional missing"),IF(O198="Received",IF(H198="Final","Closed out","Complete"),"Waiting: unconditional")))</f>
        <v/>
      </c>
      <c r="D198" s="5">
        <f>IF(AND(A198&lt;&gt;"",L198&lt;&gt;"",O198&lt;&gt;"Received"),TODAY()-L198,"")</f>
        <v/>
      </c>
      <c r="E198" s="4">
        <f>IF(OR(A198="",J198=""),"",IF(SUMPRODUCT(MAX(($A$3:A197=A198)*($B$3:B197=B198)*($K$3:K197)))=0,"First payment",IF(J198&gt;SUMPRODUCT(MAX(($A$3:A197=A198)*($B$3:B197=B198)*($K$3:K197)))+1,"Gap: "&amp;TEXT(SUMPRODUCT(MAX(($A$3:A197=A198)*($B$3:B197=B198)*($K$3:K197)))+1,"mmm d")&amp;" to "&amp;TEXT(J198-1,"mmm d")&amp;" not covered",IF(J198&lt;=SUMPRODUCT(MAX(($A$3:A197=A198)*($B$3:B197=B198)*($K$3:K197))),"Overlaps an earlier period","OK"))))</f>
        <v/>
      </c>
      <c r="F198" s="3" t="n"/>
      <c r="G198" s="3" t="n"/>
      <c r="H198" s="3" t="n"/>
      <c r="I198" s="6" t="n"/>
      <c r="J198" s="7" t="n"/>
      <c r="K198" s="7" t="n"/>
      <c r="L198" s="7" t="n"/>
      <c r="M198" s="3" t="n"/>
      <c r="N198" s="7" t="n"/>
      <c r="O198" s="3" t="n"/>
      <c r="P198" s="7" t="n"/>
      <c r="Q198" s="3" t="n"/>
      <c r="R198" s="3" t="n"/>
    </row>
    <row r="199">
      <c r="A199" s="3" t="n"/>
      <c r="B199" s="3" t="n"/>
      <c r="C199" s="4">
        <f>IF(A199="","",IF(L199="",IF(M199="Received","Ready to pay","Hold: conditional missing"),IF(O199="Received",IF(H199="Final","Closed out","Complete"),"Waiting: unconditional")))</f>
        <v/>
      </c>
      <c r="D199" s="5">
        <f>IF(AND(A199&lt;&gt;"",L199&lt;&gt;"",O199&lt;&gt;"Received"),TODAY()-L199,"")</f>
        <v/>
      </c>
      <c r="E199" s="4">
        <f>IF(OR(A199="",J199=""),"",IF(SUMPRODUCT(MAX(($A$3:A198=A199)*($B$3:B198=B199)*($K$3:K198)))=0,"First payment",IF(J199&gt;SUMPRODUCT(MAX(($A$3:A198=A199)*($B$3:B198=B199)*($K$3:K198)))+1,"Gap: "&amp;TEXT(SUMPRODUCT(MAX(($A$3:A198=A199)*($B$3:B198=B199)*($K$3:K198)))+1,"mmm d")&amp;" to "&amp;TEXT(J199-1,"mmm d")&amp;" not covered",IF(J199&lt;=SUMPRODUCT(MAX(($A$3:A198=A199)*($B$3:B198=B199)*($K$3:K198))),"Overlaps an earlier period","OK"))))</f>
        <v/>
      </c>
      <c r="F199" s="3" t="n"/>
      <c r="G199" s="3" t="n"/>
      <c r="H199" s="3" t="n"/>
      <c r="I199" s="6" t="n"/>
      <c r="J199" s="7" t="n"/>
      <c r="K199" s="7" t="n"/>
      <c r="L199" s="7" t="n"/>
      <c r="M199" s="3" t="n"/>
      <c r="N199" s="7" t="n"/>
      <c r="O199" s="3" t="n"/>
      <c r="P199" s="7" t="n"/>
      <c r="Q199" s="3" t="n"/>
      <c r="R199" s="3" t="n"/>
    </row>
    <row r="200">
      <c r="A200" s="3" t="n"/>
      <c r="B200" s="3" t="n"/>
      <c r="C200" s="4">
        <f>IF(A200="","",IF(L200="",IF(M200="Received","Ready to pay","Hold: conditional missing"),IF(O200="Received",IF(H200="Final","Closed out","Complete"),"Waiting: unconditional")))</f>
        <v/>
      </c>
      <c r="D200" s="5">
        <f>IF(AND(A200&lt;&gt;"",L200&lt;&gt;"",O200&lt;&gt;"Received"),TODAY()-L200,"")</f>
        <v/>
      </c>
      <c r="E200" s="4">
        <f>IF(OR(A200="",J200=""),"",IF(SUMPRODUCT(MAX(($A$3:A199=A200)*($B$3:B199=B200)*($K$3:K199)))=0,"First payment",IF(J200&gt;SUMPRODUCT(MAX(($A$3:A199=A200)*($B$3:B199=B200)*($K$3:K199)))+1,"Gap: "&amp;TEXT(SUMPRODUCT(MAX(($A$3:A199=A200)*($B$3:B199=B200)*($K$3:K199)))+1,"mmm d")&amp;" to "&amp;TEXT(J200-1,"mmm d")&amp;" not covered",IF(J200&lt;=SUMPRODUCT(MAX(($A$3:A199=A200)*($B$3:B199=B200)*($K$3:K199))),"Overlaps an earlier period","OK"))))</f>
        <v/>
      </c>
      <c r="F200" s="3" t="n"/>
      <c r="G200" s="3" t="n"/>
      <c r="H200" s="3" t="n"/>
      <c r="I200" s="6" t="n"/>
      <c r="J200" s="7" t="n"/>
      <c r="K200" s="7" t="n"/>
      <c r="L200" s="7" t="n"/>
      <c r="M200" s="3" t="n"/>
      <c r="N200" s="7" t="n"/>
      <c r="O200" s="3" t="n"/>
      <c r="P200" s="7" t="n"/>
      <c r="Q200" s="3" t="n"/>
      <c r="R200" s="3" t="n"/>
    </row>
    <row r="201">
      <c r="A201" s="3" t="n"/>
      <c r="B201" s="3" t="n"/>
      <c r="C201" s="4">
        <f>IF(A201="","",IF(L201="",IF(M201="Received","Ready to pay","Hold: conditional missing"),IF(O201="Received",IF(H201="Final","Closed out","Complete"),"Waiting: unconditional")))</f>
        <v/>
      </c>
      <c r="D201" s="5">
        <f>IF(AND(A201&lt;&gt;"",L201&lt;&gt;"",O201&lt;&gt;"Received"),TODAY()-L201,"")</f>
        <v/>
      </c>
      <c r="E201" s="4">
        <f>IF(OR(A201="",J201=""),"",IF(SUMPRODUCT(MAX(($A$3:A200=A201)*($B$3:B200=B201)*($K$3:K200)))=0,"First payment",IF(J201&gt;SUMPRODUCT(MAX(($A$3:A200=A201)*($B$3:B200=B201)*($K$3:K200)))+1,"Gap: "&amp;TEXT(SUMPRODUCT(MAX(($A$3:A200=A201)*($B$3:B200=B201)*($K$3:K200)))+1,"mmm d")&amp;" to "&amp;TEXT(J201-1,"mmm d")&amp;" not covered",IF(J201&lt;=SUMPRODUCT(MAX(($A$3:A200=A201)*($B$3:B200=B201)*($K$3:K200))),"Overlaps an earlier period","OK"))))</f>
        <v/>
      </c>
      <c r="F201" s="3" t="n"/>
      <c r="G201" s="3" t="n"/>
      <c r="H201" s="3" t="n"/>
      <c r="I201" s="6" t="n"/>
      <c r="J201" s="7" t="n"/>
      <c r="K201" s="7" t="n"/>
      <c r="L201" s="7" t="n"/>
      <c r="M201" s="3" t="n"/>
      <c r="N201" s="7" t="n"/>
      <c r="O201" s="3" t="n"/>
      <c r="P201" s="7" t="n"/>
      <c r="Q201" s="3" t="n"/>
      <c r="R201" s="3" t="n"/>
    </row>
    <row r="202">
      <c r="A202" s="3" t="n"/>
      <c r="B202" s="3" t="n"/>
      <c r="C202" s="4">
        <f>IF(A202="","",IF(L202="",IF(M202="Received","Ready to pay","Hold: conditional missing"),IF(O202="Received",IF(H202="Final","Closed out","Complete"),"Waiting: unconditional")))</f>
        <v/>
      </c>
      <c r="D202" s="5">
        <f>IF(AND(A202&lt;&gt;"",L202&lt;&gt;"",O202&lt;&gt;"Received"),TODAY()-L202,"")</f>
        <v/>
      </c>
      <c r="E202" s="4">
        <f>IF(OR(A202="",J202=""),"",IF(SUMPRODUCT(MAX(($A$3:A201=A202)*($B$3:B201=B202)*($K$3:K201)))=0,"First payment",IF(J202&gt;SUMPRODUCT(MAX(($A$3:A201=A202)*($B$3:B201=B202)*($K$3:K201)))+1,"Gap: "&amp;TEXT(SUMPRODUCT(MAX(($A$3:A201=A202)*($B$3:B201=B202)*($K$3:K201)))+1,"mmm d")&amp;" to "&amp;TEXT(J202-1,"mmm d")&amp;" not covered",IF(J202&lt;=SUMPRODUCT(MAX(($A$3:A201=A202)*($B$3:B201=B202)*($K$3:K201))),"Overlaps an earlier period","OK"))))</f>
        <v/>
      </c>
      <c r="F202" s="3" t="n"/>
      <c r="G202" s="3" t="n"/>
      <c r="H202" s="3" t="n"/>
      <c r="I202" s="6" t="n"/>
      <c r="J202" s="7" t="n"/>
      <c r="K202" s="7" t="n"/>
      <c r="L202" s="7" t="n"/>
      <c r="M202" s="3" t="n"/>
      <c r="N202" s="7" t="n"/>
      <c r="O202" s="3" t="n"/>
      <c r="P202" s="7" t="n"/>
      <c r="Q202" s="3" t="n"/>
      <c r="R202" s="3" t="n"/>
    </row>
    <row r="203">
      <c r="A203" s="3" t="n"/>
      <c r="B203" s="3" t="n"/>
      <c r="C203" s="4">
        <f>IF(A203="","",IF(L203="",IF(M203="Received","Ready to pay","Hold: conditional missing"),IF(O203="Received",IF(H203="Final","Closed out","Complete"),"Waiting: unconditional")))</f>
        <v/>
      </c>
      <c r="D203" s="5">
        <f>IF(AND(A203&lt;&gt;"",L203&lt;&gt;"",O203&lt;&gt;"Received"),TODAY()-L203,"")</f>
        <v/>
      </c>
      <c r="E203" s="4">
        <f>IF(OR(A203="",J203=""),"",IF(SUMPRODUCT(MAX(($A$3:A202=A203)*($B$3:B202=B203)*($K$3:K202)))=0,"First payment",IF(J203&gt;SUMPRODUCT(MAX(($A$3:A202=A203)*($B$3:B202=B203)*($K$3:K202)))+1,"Gap: "&amp;TEXT(SUMPRODUCT(MAX(($A$3:A202=A203)*($B$3:B202=B203)*($K$3:K202)))+1,"mmm d")&amp;" to "&amp;TEXT(J203-1,"mmm d")&amp;" not covered",IF(J203&lt;=SUMPRODUCT(MAX(($A$3:A202=A203)*($B$3:B202=B203)*($K$3:K202))),"Overlaps an earlier period","OK"))))</f>
        <v/>
      </c>
      <c r="F203" s="3" t="n"/>
      <c r="G203" s="3" t="n"/>
      <c r="H203" s="3" t="n"/>
      <c r="I203" s="6" t="n"/>
      <c r="J203" s="7" t="n"/>
      <c r="K203" s="7" t="n"/>
      <c r="L203" s="7" t="n"/>
      <c r="M203" s="3" t="n"/>
      <c r="N203" s="7" t="n"/>
      <c r="O203" s="3" t="n"/>
      <c r="P203" s="7" t="n"/>
      <c r="Q203" s="3" t="n"/>
      <c r="R203" s="3" t="n"/>
    </row>
    <row r="204">
      <c r="A204" s="3" t="n"/>
      <c r="B204" s="3" t="n"/>
      <c r="C204" s="4">
        <f>IF(A204="","",IF(L204="",IF(M204="Received","Ready to pay","Hold: conditional missing"),IF(O204="Received",IF(H204="Final","Closed out","Complete"),"Waiting: unconditional")))</f>
        <v/>
      </c>
      <c r="D204" s="5">
        <f>IF(AND(A204&lt;&gt;"",L204&lt;&gt;"",O204&lt;&gt;"Received"),TODAY()-L204,"")</f>
        <v/>
      </c>
      <c r="E204" s="4">
        <f>IF(OR(A204="",J204=""),"",IF(SUMPRODUCT(MAX(($A$3:A203=A204)*($B$3:B203=B204)*($K$3:K203)))=0,"First payment",IF(J204&gt;SUMPRODUCT(MAX(($A$3:A203=A204)*($B$3:B203=B204)*($K$3:K203)))+1,"Gap: "&amp;TEXT(SUMPRODUCT(MAX(($A$3:A203=A204)*($B$3:B203=B204)*($K$3:K203)))+1,"mmm d")&amp;" to "&amp;TEXT(J204-1,"mmm d")&amp;" not covered",IF(J204&lt;=SUMPRODUCT(MAX(($A$3:A203=A204)*($B$3:B203=B204)*($K$3:K203))),"Overlaps an earlier period","OK"))))</f>
        <v/>
      </c>
      <c r="F204" s="3" t="n"/>
      <c r="G204" s="3" t="n"/>
      <c r="H204" s="3" t="n"/>
      <c r="I204" s="6" t="n"/>
      <c r="J204" s="7" t="n"/>
      <c r="K204" s="7" t="n"/>
      <c r="L204" s="7" t="n"/>
      <c r="M204" s="3" t="n"/>
      <c r="N204" s="7" t="n"/>
      <c r="O204" s="3" t="n"/>
      <c r="P204" s="7" t="n"/>
      <c r="Q204" s="3" t="n"/>
      <c r="R204" s="3" t="n"/>
    </row>
    <row r="205">
      <c r="A205" s="3" t="n"/>
      <c r="B205" s="3" t="n"/>
      <c r="C205" s="4">
        <f>IF(A205="","",IF(L205="",IF(M205="Received","Ready to pay","Hold: conditional missing"),IF(O205="Received",IF(H205="Final","Closed out","Complete"),"Waiting: unconditional")))</f>
        <v/>
      </c>
      <c r="D205" s="5">
        <f>IF(AND(A205&lt;&gt;"",L205&lt;&gt;"",O205&lt;&gt;"Received"),TODAY()-L205,"")</f>
        <v/>
      </c>
      <c r="E205" s="4">
        <f>IF(OR(A205="",J205=""),"",IF(SUMPRODUCT(MAX(($A$3:A204=A205)*($B$3:B204=B205)*($K$3:K204)))=0,"First payment",IF(J205&gt;SUMPRODUCT(MAX(($A$3:A204=A205)*($B$3:B204=B205)*($K$3:K204)))+1,"Gap: "&amp;TEXT(SUMPRODUCT(MAX(($A$3:A204=A205)*($B$3:B204=B205)*($K$3:K204)))+1,"mmm d")&amp;" to "&amp;TEXT(J205-1,"mmm d")&amp;" not covered",IF(J205&lt;=SUMPRODUCT(MAX(($A$3:A204=A205)*($B$3:B204=B205)*($K$3:K204))),"Overlaps an earlier period","OK"))))</f>
        <v/>
      </c>
      <c r="F205" s="3" t="n"/>
      <c r="G205" s="3" t="n"/>
      <c r="H205" s="3" t="n"/>
      <c r="I205" s="6" t="n"/>
      <c r="J205" s="7" t="n"/>
      <c r="K205" s="7" t="n"/>
      <c r="L205" s="7" t="n"/>
      <c r="M205" s="3" t="n"/>
      <c r="N205" s="7" t="n"/>
      <c r="O205" s="3" t="n"/>
      <c r="P205" s="7" t="n"/>
      <c r="Q205" s="3" t="n"/>
      <c r="R205" s="3" t="n"/>
    </row>
    <row r="206">
      <c r="A206" s="3" t="n"/>
      <c r="B206" s="3" t="n"/>
      <c r="C206" s="4">
        <f>IF(A206="","",IF(L206="",IF(M206="Received","Ready to pay","Hold: conditional missing"),IF(O206="Received",IF(H206="Final","Closed out","Complete"),"Waiting: unconditional")))</f>
        <v/>
      </c>
      <c r="D206" s="5">
        <f>IF(AND(A206&lt;&gt;"",L206&lt;&gt;"",O206&lt;&gt;"Received"),TODAY()-L206,"")</f>
        <v/>
      </c>
      <c r="E206" s="4">
        <f>IF(OR(A206="",J206=""),"",IF(SUMPRODUCT(MAX(($A$3:A205=A206)*($B$3:B205=B206)*($K$3:K205)))=0,"First payment",IF(J206&gt;SUMPRODUCT(MAX(($A$3:A205=A206)*($B$3:B205=B206)*($K$3:K205)))+1,"Gap: "&amp;TEXT(SUMPRODUCT(MAX(($A$3:A205=A206)*($B$3:B205=B206)*($K$3:K205)))+1,"mmm d")&amp;" to "&amp;TEXT(J206-1,"mmm d")&amp;" not covered",IF(J206&lt;=SUMPRODUCT(MAX(($A$3:A205=A206)*($B$3:B205=B206)*($K$3:K205))),"Overlaps an earlier period","OK"))))</f>
        <v/>
      </c>
      <c r="F206" s="3" t="n"/>
      <c r="G206" s="3" t="n"/>
      <c r="H206" s="3" t="n"/>
      <c r="I206" s="6" t="n"/>
      <c r="J206" s="7" t="n"/>
      <c r="K206" s="7" t="n"/>
      <c r="L206" s="7" t="n"/>
      <c r="M206" s="3" t="n"/>
      <c r="N206" s="7" t="n"/>
      <c r="O206" s="3" t="n"/>
      <c r="P206" s="7" t="n"/>
      <c r="Q206" s="3" t="n"/>
      <c r="R206" s="3" t="n"/>
    </row>
    <row r="207">
      <c r="A207" s="3" t="n"/>
      <c r="B207" s="3" t="n"/>
      <c r="C207" s="4">
        <f>IF(A207="","",IF(L207="",IF(M207="Received","Ready to pay","Hold: conditional missing"),IF(O207="Received",IF(H207="Final","Closed out","Complete"),"Waiting: unconditional")))</f>
        <v/>
      </c>
      <c r="D207" s="5">
        <f>IF(AND(A207&lt;&gt;"",L207&lt;&gt;"",O207&lt;&gt;"Received"),TODAY()-L207,"")</f>
        <v/>
      </c>
      <c r="E207" s="4">
        <f>IF(OR(A207="",J207=""),"",IF(SUMPRODUCT(MAX(($A$3:A206=A207)*($B$3:B206=B207)*($K$3:K206)))=0,"First payment",IF(J207&gt;SUMPRODUCT(MAX(($A$3:A206=A207)*($B$3:B206=B207)*($K$3:K206)))+1,"Gap: "&amp;TEXT(SUMPRODUCT(MAX(($A$3:A206=A207)*($B$3:B206=B207)*($K$3:K206)))+1,"mmm d")&amp;" to "&amp;TEXT(J207-1,"mmm d")&amp;" not covered",IF(J207&lt;=SUMPRODUCT(MAX(($A$3:A206=A207)*($B$3:B206=B207)*($K$3:K206))),"Overlaps an earlier period","OK"))))</f>
        <v/>
      </c>
      <c r="F207" s="3" t="n"/>
      <c r="G207" s="3" t="n"/>
      <c r="H207" s="3" t="n"/>
      <c r="I207" s="6" t="n"/>
      <c r="J207" s="7" t="n"/>
      <c r="K207" s="7" t="n"/>
      <c r="L207" s="7" t="n"/>
      <c r="M207" s="3" t="n"/>
      <c r="N207" s="7" t="n"/>
      <c r="O207" s="3" t="n"/>
      <c r="P207" s="7" t="n"/>
      <c r="Q207" s="3" t="n"/>
      <c r="R207" s="3" t="n"/>
    </row>
    <row r="208">
      <c r="A208" s="3" t="n"/>
      <c r="B208" s="3" t="n"/>
      <c r="C208" s="4">
        <f>IF(A208="","",IF(L208="",IF(M208="Received","Ready to pay","Hold: conditional missing"),IF(O208="Received",IF(H208="Final","Closed out","Complete"),"Waiting: unconditional")))</f>
        <v/>
      </c>
      <c r="D208" s="5">
        <f>IF(AND(A208&lt;&gt;"",L208&lt;&gt;"",O208&lt;&gt;"Received"),TODAY()-L208,"")</f>
        <v/>
      </c>
      <c r="E208" s="4">
        <f>IF(OR(A208="",J208=""),"",IF(SUMPRODUCT(MAX(($A$3:A207=A208)*($B$3:B207=B208)*($K$3:K207)))=0,"First payment",IF(J208&gt;SUMPRODUCT(MAX(($A$3:A207=A208)*($B$3:B207=B208)*($K$3:K207)))+1,"Gap: "&amp;TEXT(SUMPRODUCT(MAX(($A$3:A207=A208)*($B$3:B207=B208)*($K$3:K207)))+1,"mmm d")&amp;" to "&amp;TEXT(J208-1,"mmm d")&amp;" not covered",IF(J208&lt;=SUMPRODUCT(MAX(($A$3:A207=A208)*($B$3:B207=B208)*($K$3:K207))),"Overlaps an earlier period","OK"))))</f>
        <v/>
      </c>
      <c r="F208" s="3" t="n"/>
      <c r="G208" s="3" t="n"/>
      <c r="H208" s="3" t="n"/>
      <c r="I208" s="6" t="n"/>
      <c r="J208" s="7" t="n"/>
      <c r="K208" s="7" t="n"/>
      <c r="L208" s="7" t="n"/>
      <c r="M208" s="3" t="n"/>
      <c r="N208" s="7" t="n"/>
      <c r="O208" s="3" t="n"/>
      <c r="P208" s="7" t="n"/>
      <c r="Q208" s="3" t="n"/>
      <c r="R208" s="3" t="n"/>
    </row>
    <row r="209">
      <c r="A209" s="3" t="n"/>
      <c r="B209" s="3" t="n"/>
      <c r="C209" s="4">
        <f>IF(A209="","",IF(L209="",IF(M209="Received","Ready to pay","Hold: conditional missing"),IF(O209="Received",IF(H209="Final","Closed out","Complete"),"Waiting: unconditional")))</f>
        <v/>
      </c>
      <c r="D209" s="5">
        <f>IF(AND(A209&lt;&gt;"",L209&lt;&gt;"",O209&lt;&gt;"Received"),TODAY()-L209,"")</f>
        <v/>
      </c>
      <c r="E209" s="4">
        <f>IF(OR(A209="",J209=""),"",IF(SUMPRODUCT(MAX(($A$3:A208=A209)*($B$3:B208=B209)*($K$3:K208)))=0,"First payment",IF(J209&gt;SUMPRODUCT(MAX(($A$3:A208=A209)*($B$3:B208=B209)*($K$3:K208)))+1,"Gap: "&amp;TEXT(SUMPRODUCT(MAX(($A$3:A208=A209)*($B$3:B208=B209)*($K$3:K208)))+1,"mmm d")&amp;" to "&amp;TEXT(J209-1,"mmm d")&amp;" not covered",IF(J209&lt;=SUMPRODUCT(MAX(($A$3:A208=A209)*($B$3:B208=B209)*($K$3:K208))),"Overlaps an earlier period","OK"))))</f>
        <v/>
      </c>
      <c r="F209" s="3" t="n"/>
      <c r="G209" s="3" t="n"/>
      <c r="H209" s="3" t="n"/>
      <c r="I209" s="6" t="n"/>
      <c r="J209" s="7" t="n"/>
      <c r="K209" s="7" t="n"/>
      <c r="L209" s="7" t="n"/>
      <c r="M209" s="3" t="n"/>
      <c r="N209" s="7" t="n"/>
      <c r="O209" s="3" t="n"/>
      <c r="P209" s="7" t="n"/>
      <c r="Q209" s="3" t="n"/>
      <c r="R209" s="3" t="n"/>
    </row>
    <row r="210">
      <c r="A210" s="3" t="n"/>
      <c r="B210" s="3" t="n"/>
      <c r="C210" s="4">
        <f>IF(A210="","",IF(L210="",IF(M210="Received","Ready to pay","Hold: conditional missing"),IF(O210="Received",IF(H210="Final","Closed out","Complete"),"Waiting: unconditional")))</f>
        <v/>
      </c>
      <c r="D210" s="5">
        <f>IF(AND(A210&lt;&gt;"",L210&lt;&gt;"",O210&lt;&gt;"Received"),TODAY()-L210,"")</f>
        <v/>
      </c>
      <c r="E210" s="4">
        <f>IF(OR(A210="",J210=""),"",IF(SUMPRODUCT(MAX(($A$3:A209=A210)*($B$3:B209=B210)*($K$3:K209)))=0,"First payment",IF(J210&gt;SUMPRODUCT(MAX(($A$3:A209=A210)*($B$3:B209=B210)*($K$3:K209)))+1,"Gap: "&amp;TEXT(SUMPRODUCT(MAX(($A$3:A209=A210)*($B$3:B209=B210)*($K$3:K209)))+1,"mmm d")&amp;" to "&amp;TEXT(J210-1,"mmm d")&amp;" not covered",IF(J210&lt;=SUMPRODUCT(MAX(($A$3:A209=A210)*($B$3:B209=B210)*($K$3:K209))),"Overlaps an earlier period","OK"))))</f>
        <v/>
      </c>
      <c r="F210" s="3" t="n"/>
      <c r="G210" s="3" t="n"/>
      <c r="H210" s="3" t="n"/>
      <c r="I210" s="6" t="n"/>
      <c r="J210" s="7" t="n"/>
      <c r="K210" s="7" t="n"/>
      <c r="L210" s="7" t="n"/>
      <c r="M210" s="3" t="n"/>
      <c r="N210" s="7" t="n"/>
      <c r="O210" s="3" t="n"/>
      <c r="P210" s="7" t="n"/>
      <c r="Q210" s="3" t="n"/>
      <c r="R210" s="3" t="n"/>
    </row>
    <row r="211">
      <c r="A211" s="3" t="n"/>
      <c r="B211" s="3" t="n"/>
      <c r="C211" s="4">
        <f>IF(A211="","",IF(L211="",IF(M211="Received","Ready to pay","Hold: conditional missing"),IF(O211="Received",IF(H211="Final","Closed out","Complete"),"Waiting: unconditional")))</f>
        <v/>
      </c>
      <c r="D211" s="5">
        <f>IF(AND(A211&lt;&gt;"",L211&lt;&gt;"",O211&lt;&gt;"Received"),TODAY()-L211,"")</f>
        <v/>
      </c>
      <c r="E211" s="4">
        <f>IF(OR(A211="",J211=""),"",IF(SUMPRODUCT(MAX(($A$3:A210=A211)*($B$3:B210=B211)*($K$3:K210)))=0,"First payment",IF(J211&gt;SUMPRODUCT(MAX(($A$3:A210=A211)*($B$3:B210=B211)*($K$3:K210)))+1,"Gap: "&amp;TEXT(SUMPRODUCT(MAX(($A$3:A210=A211)*($B$3:B210=B211)*($K$3:K210)))+1,"mmm d")&amp;" to "&amp;TEXT(J211-1,"mmm d")&amp;" not covered",IF(J211&lt;=SUMPRODUCT(MAX(($A$3:A210=A211)*($B$3:B210=B211)*($K$3:K210))),"Overlaps an earlier period","OK"))))</f>
        <v/>
      </c>
      <c r="F211" s="3" t="n"/>
      <c r="G211" s="3" t="n"/>
      <c r="H211" s="3" t="n"/>
      <c r="I211" s="6" t="n"/>
      <c r="J211" s="7" t="n"/>
      <c r="K211" s="7" t="n"/>
      <c r="L211" s="7" t="n"/>
      <c r="M211" s="3" t="n"/>
      <c r="N211" s="7" t="n"/>
      <c r="O211" s="3" t="n"/>
      <c r="P211" s="7" t="n"/>
      <c r="Q211" s="3" t="n"/>
      <c r="R211" s="3" t="n"/>
    </row>
    <row r="212">
      <c r="A212" s="3" t="n"/>
      <c r="B212" s="3" t="n"/>
      <c r="C212" s="4">
        <f>IF(A212="","",IF(L212="",IF(M212="Received","Ready to pay","Hold: conditional missing"),IF(O212="Received",IF(H212="Final","Closed out","Complete"),"Waiting: unconditional")))</f>
        <v/>
      </c>
      <c r="D212" s="5">
        <f>IF(AND(A212&lt;&gt;"",L212&lt;&gt;"",O212&lt;&gt;"Received"),TODAY()-L212,"")</f>
        <v/>
      </c>
      <c r="E212" s="4">
        <f>IF(OR(A212="",J212=""),"",IF(SUMPRODUCT(MAX(($A$3:A211=A212)*($B$3:B211=B212)*($K$3:K211)))=0,"First payment",IF(J212&gt;SUMPRODUCT(MAX(($A$3:A211=A212)*($B$3:B211=B212)*($K$3:K211)))+1,"Gap: "&amp;TEXT(SUMPRODUCT(MAX(($A$3:A211=A212)*($B$3:B211=B212)*($K$3:K211)))+1,"mmm d")&amp;" to "&amp;TEXT(J212-1,"mmm d")&amp;" not covered",IF(J212&lt;=SUMPRODUCT(MAX(($A$3:A211=A212)*($B$3:B211=B212)*($K$3:K211))),"Overlaps an earlier period","OK"))))</f>
        <v/>
      </c>
      <c r="F212" s="3" t="n"/>
      <c r="G212" s="3" t="n"/>
      <c r="H212" s="3" t="n"/>
      <c r="I212" s="6" t="n"/>
      <c r="J212" s="7" t="n"/>
      <c r="K212" s="7" t="n"/>
      <c r="L212" s="7" t="n"/>
      <c r="M212" s="3" t="n"/>
      <c r="N212" s="7" t="n"/>
      <c r="O212" s="3" t="n"/>
      <c r="P212" s="7" t="n"/>
      <c r="Q212" s="3" t="n"/>
      <c r="R212" s="3" t="n"/>
    </row>
    <row r="213">
      <c r="A213" s="3" t="n"/>
      <c r="B213" s="3" t="n"/>
      <c r="C213" s="4">
        <f>IF(A213="","",IF(L213="",IF(M213="Received","Ready to pay","Hold: conditional missing"),IF(O213="Received",IF(H213="Final","Closed out","Complete"),"Waiting: unconditional")))</f>
        <v/>
      </c>
      <c r="D213" s="5">
        <f>IF(AND(A213&lt;&gt;"",L213&lt;&gt;"",O213&lt;&gt;"Received"),TODAY()-L213,"")</f>
        <v/>
      </c>
      <c r="E213" s="4">
        <f>IF(OR(A213="",J213=""),"",IF(SUMPRODUCT(MAX(($A$3:A212=A213)*($B$3:B212=B213)*($K$3:K212)))=0,"First payment",IF(J213&gt;SUMPRODUCT(MAX(($A$3:A212=A213)*($B$3:B212=B213)*($K$3:K212)))+1,"Gap: "&amp;TEXT(SUMPRODUCT(MAX(($A$3:A212=A213)*($B$3:B212=B213)*($K$3:K212)))+1,"mmm d")&amp;" to "&amp;TEXT(J213-1,"mmm d")&amp;" not covered",IF(J213&lt;=SUMPRODUCT(MAX(($A$3:A212=A213)*($B$3:B212=B213)*($K$3:K212))),"Overlaps an earlier period","OK"))))</f>
        <v/>
      </c>
      <c r="F213" s="3" t="n"/>
      <c r="G213" s="3" t="n"/>
      <c r="H213" s="3" t="n"/>
      <c r="I213" s="6" t="n"/>
      <c r="J213" s="7" t="n"/>
      <c r="K213" s="7" t="n"/>
      <c r="L213" s="7" t="n"/>
      <c r="M213" s="3" t="n"/>
      <c r="N213" s="7" t="n"/>
      <c r="O213" s="3" t="n"/>
      <c r="P213" s="7" t="n"/>
      <c r="Q213" s="3" t="n"/>
      <c r="R213" s="3" t="n"/>
    </row>
    <row r="214">
      <c r="A214" s="3" t="n"/>
      <c r="B214" s="3" t="n"/>
      <c r="C214" s="4">
        <f>IF(A214="","",IF(L214="",IF(M214="Received","Ready to pay","Hold: conditional missing"),IF(O214="Received",IF(H214="Final","Closed out","Complete"),"Waiting: unconditional")))</f>
        <v/>
      </c>
      <c r="D214" s="5">
        <f>IF(AND(A214&lt;&gt;"",L214&lt;&gt;"",O214&lt;&gt;"Received"),TODAY()-L214,"")</f>
        <v/>
      </c>
      <c r="E214" s="4">
        <f>IF(OR(A214="",J214=""),"",IF(SUMPRODUCT(MAX(($A$3:A213=A214)*($B$3:B213=B214)*($K$3:K213)))=0,"First payment",IF(J214&gt;SUMPRODUCT(MAX(($A$3:A213=A214)*($B$3:B213=B214)*($K$3:K213)))+1,"Gap: "&amp;TEXT(SUMPRODUCT(MAX(($A$3:A213=A214)*($B$3:B213=B214)*($K$3:K213)))+1,"mmm d")&amp;" to "&amp;TEXT(J214-1,"mmm d")&amp;" not covered",IF(J214&lt;=SUMPRODUCT(MAX(($A$3:A213=A214)*($B$3:B213=B214)*($K$3:K213))),"Overlaps an earlier period","OK"))))</f>
        <v/>
      </c>
      <c r="F214" s="3" t="n"/>
      <c r="G214" s="3" t="n"/>
      <c r="H214" s="3" t="n"/>
      <c r="I214" s="6" t="n"/>
      <c r="J214" s="7" t="n"/>
      <c r="K214" s="7" t="n"/>
      <c r="L214" s="7" t="n"/>
      <c r="M214" s="3" t="n"/>
      <c r="N214" s="7" t="n"/>
      <c r="O214" s="3" t="n"/>
      <c r="P214" s="7" t="n"/>
      <c r="Q214" s="3" t="n"/>
      <c r="R214" s="3" t="n"/>
    </row>
    <row r="215">
      <c r="A215" s="3" t="n"/>
      <c r="B215" s="3" t="n"/>
      <c r="C215" s="4">
        <f>IF(A215="","",IF(L215="",IF(M215="Received","Ready to pay","Hold: conditional missing"),IF(O215="Received",IF(H215="Final","Closed out","Complete"),"Waiting: unconditional")))</f>
        <v/>
      </c>
      <c r="D215" s="5">
        <f>IF(AND(A215&lt;&gt;"",L215&lt;&gt;"",O215&lt;&gt;"Received"),TODAY()-L215,"")</f>
        <v/>
      </c>
      <c r="E215" s="4">
        <f>IF(OR(A215="",J215=""),"",IF(SUMPRODUCT(MAX(($A$3:A214=A215)*($B$3:B214=B215)*($K$3:K214)))=0,"First payment",IF(J215&gt;SUMPRODUCT(MAX(($A$3:A214=A215)*($B$3:B214=B215)*($K$3:K214)))+1,"Gap: "&amp;TEXT(SUMPRODUCT(MAX(($A$3:A214=A215)*($B$3:B214=B215)*($K$3:K214)))+1,"mmm d")&amp;" to "&amp;TEXT(J215-1,"mmm d")&amp;" not covered",IF(J215&lt;=SUMPRODUCT(MAX(($A$3:A214=A215)*($B$3:B214=B215)*($K$3:K214))),"Overlaps an earlier period","OK"))))</f>
        <v/>
      </c>
      <c r="F215" s="3" t="n"/>
      <c r="G215" s="3" t="n"/>
      <c r="H215" s="3" t="n"/>
      <c r="I215" s="6" t="n"/>
      <c r="J215" s="7" t="n"/>
      <c r="K215" s="7" t="n"/>
      <c r="L215" s="7" t="n"/>
      <c r="M215" s="3" t="n"/>
      <c r="N215" s="7" t="n"/>
      <c r="O215" s="3" t="n"/>
      <c r="P215" s="7" t="n"/>
      <c r="Q215" s="3" t="n"/>
      <c r="R215" s="3" t="n"/>
    </row>
    <row r="216">
      <c r="A216" s="3" t="n"/>
      <c r="B216" s="3" t="n"/>
      <c r="C216" s="4">
        <f>IF(A216="","",IF(L216="",IF(M216="Received","Ready to pay","Hold: conditional missing"),IF(O216="Received",IF(H216="Final","Closed out","Complete"),"Waiting: unconditional")))</f>
        <v/>
      </c>
      <c r="D216" s="5">
        <f>IF(AND(A216&lt;&gt;"",L216&lt;&gt;"",O216&lt;&gt;"Received"),TODAY()-L216,"")</f>
        <v/>
      </c>
      <c r="E216" s="4">
        <f>IF(OR(A216="",J216=""),"",IF(SUMPRODUCT(MAX(($A$3:A215=A216)*($B$3:B215=B216)*($K$3:K215)))=0,"First payment",IF(J216&gt;SUMPRODUCT(MAX(($A$3:A215=A216)*($B$3:B215=B216)*($K$3:K215)))+1,"Gap: "&amp;TEXT(SUMPRODUCT(MAX(($A$3:A215=A216)*($B$3:B215=B216)*($K$3:K215)))+1,"mmm d")&amp;" to "&amp;TEXT(J216-1,"mmm d")&amp;" not covered",IF(J216&lt;=SUMPRODUCT(MAX(($A$3:A215=A216)*($B$3:B215=B216)*($K$3:K215))),"Overlaps an earlier period","OK"))))</f>
        <v/>
      </c>
      <c r="F216" s="3" t="n"/>
      <c r="G216" s="3" t="n"/>
      <c r="H216" s="3" t="n"/>
      <c r="I216" s="6" t="n"/>
      <c r="J216" s="7" t="n"/>
      <c r="K216" s="7" t="n"/>
      <c r="L216" s="7" t="n"/>
      <c r="M216" s="3" t="n"/>
      <c r="N216" s="7" t="n"/>
      <c r="O216" s="3" t="n"/>
      <c r="P216" s="7" t="n"/>
      <c r="Q216" s="3" t="n"/>
      <c r="R216" s="3" t="n"/>
    </row>
    <row r="217">
      <c r="A217" s="3" t="n"/>
      <c r="B217" s="3" t="n"/>
      <c r="C217" s="4">
        <f>IF(A217="","",IF(L217="",IF(M217="Received","Ready to pay","Hold: conditional missing"),IF(O217="Received",IF(H217="Final","Closed out","Complete"),"Waiting: unconditional")))</f>
        <v/>
      </c>
      <c r="D217" s="5">
        <f>IF(AND(A217&lt;&gt;"",L217&lt;&gt;"",O217&lt;&gt;"Received"),TODAY()-L217,"")</f>
        <v/>
      </c>
      <c r="E217" s="4">
        <f>IF(OR(A217="",J217=""),"",IF(SUMPRODUCT(MAX(($A$3:A216=A217)*($B$3:B216=B217)*($K$3:K216)))=0,"First payment",IF(J217&gt;SUMPRODUCT(MAX(($A$3:A216=A217)*($B$3:B216=B217)*($K$3:K216)))+1,"Gap: "&amp;TEXT(SUMPRODUCT(MAX(($A$3:A216=A217)*($B$3:B216=B217)*($K$3:K216)))+1,"mmm d")&amp;" to "&amp;TEXT(J217-1,"mmm d")&amp;" not covered",IF(J217&lt;=SUMPRODUCT(MAX(($A$3:A216=A217)*($B$3:B216=B217)*($K$3:K216))),"Overlaps an earlier period","OK"))))</f>
        <v/>
      </c>
      <c r="F217" s="3" t="n"/>
      <c r="G217" s="3" t="n"/>
      <c r="H217" s="3" t="n"/>
      <c r="I217" s="6" t="n"/>
      <c r="J217" s="7" t="n"/>
      <c r="K217" s="7" t="n"/>
      <c r="L217" s="7" t="n"/>
      <c r="M217" s="3" t="n"/>
      <c r="N217" s="7" t="n"/>
      <c r="O217" s="3" t="n"/>
      <c r="P217" s="7" t="n"/>
      <c r="Q217" s="3" t="n"/>
      <c r="R217" s="3" t="n"/>
    </row>
    <row r="218">
      <c r="A218" s="3" t="n"/>
      <c r="B218" s="3" t="n"/>
      <c r="C218" s="4">
        <f>IF(A218="","",IF(L218="",IF(M218="Received","Ready to pay","Hold: conditional missing"),IF(O218="Received",IF(H218="Final","Closed out","Complete"),"Waiting: unconditional")))</f>
        <v/>
      </c>
      <c r="D218" s="5">
        <f>IF(AND(A218&lt;&gt;"",L218&lt;&gt;"",O218&lt;&gt;"Received"),TODAY()-L218,"")</f>
        <v/>
      </c>
      <c r="E218" s="4">
        <f>IF(OR(A218="",J218=""),"",IF(SUMPRODUCT(MAX(($A$3:A217=A218)*($B$3:B217=B218)*($K$3:K217)))=0,"First payment",IF(J218&gt;SUMPRODUCT(MAX(($A$3:A217=A218)*($B$3:B217=B218)*($K$3:K217)))+1,"Gap: "&amp;TEXT(SUMPRODUCT(MAX(($A$3:A217=A218)*($B$3:B217=B218)*($K$3:K217)))+1,"mmm d")&amp;" to "&amp;TEXT(J218-1,"mmm d")&amp;" not covered",IF(J218&lt;=SUMPRODUCT(MAX(($A$3:A217=A218)*($B$3:B217=B218)*($K$3:K217))),"Overlaps an earlier period","OK"))))</f>
        <v/>
      </c>
      <c r="F218" s="3" t="n"/>
      <c r="G218" s="3" t="n"/>
      <c r="H218" s="3" t="n"/>
      <c r="I218" s="6" t="n"/>
      <c r="J218" s="7" t="n"/>
      <c r="K218" s="7" t="n"/>
      <c r="L218" s="7" t="n"/>
      <c r="M218" s="3" t="n"/>
      <c r="N218" s="7" t="n"/>
      <c r="O218" s="3" t="n"/>
      <c r="P218" s="7" t="n"/>
      <c r="Q218" s="3" t="n"/>
      <c r="R218" s="3" t="n"/>
    </row>
    <row r="219">
      <c r="A219" s="3" t="n"/>
      <c r="B219" s="3" t="n"/>
      <c r="C219" s="4">
        <f>IF(A219="","",IF(L219="",IF(M219="Received","Ready to pay","Hold: conditional missing"),IF(O219="Received",IF(H219="Final","Closed out","Complete"),"Waiting: unconditional")))</f>
        <v/>
      </c>
      <c r="D219" s="5">
        <f>IF(AND(A219&lt;&gt;"",L219&lt;&gt;"",O219&lt;&gt;"Received"),TODAY()-L219,"")</f>
        <v/>
      </c>
      <c r="E219" s="4">
        <f>IF(OR(A219="",J219=""),"",IF(SUMPRODUCT(MAX(($A$3:A218=A219)*($B$3:B218=B219)*($K$3:K218)))=0,"First payment",IF(J219&gt;SUMPRODUCT(MAX(($A$3:A218=A219)*($B$3:B218=B219)*($K$3:K218)))+1,"Gap: "&amp;TEXT(SUMPRODUCT(MAX(($A$3:A218=A219)*($B$3:B218=B219)*($K$3:K218)))+1,"mmm d")&amp;" to "&amp;TEXT(J219-1,"mmm d")&amp;" not covered",IF(J219&lt;=SUMPRODUCT(MAX(($A$3:A218=A219)*($B$3:B218=B219)*($K$3:K218))),"Overlaps an earlier period","OK"))))</f>
        <v/>
      </c>
      <c r="F219" s="3" t="n"/>
      <c r="G219" s="3" t="n"/>
      <c r="H219" s="3" t="n"/>
      <c r="I219" s="6" t="n"/>
      <c r="J219" s="7" t="n"/>
      <c r="K219" s="7" t="n"/>
      <c r="L219" s="7" t="n"/>
      <c r="M219" s="3" t="n"/>
      <c r="N219" s="7" t="n"/>
      <c r="O219" s="3" t="n"/>
      <c r="P219" s="7" t="n"/>
      <c r="Q219" s="3" t="n"/>
      <c r="R219" s="3" t="n"/>
    </row>
    <row r="220">
      <c r="A220" s="3" t="n"/>
      <c r="B220" s="3" t="n"/>
      <c r="C220" s="4">
        <f>IF(A220="","",IF(L220="",IF(M220="Received","Ready to pay","Hold: conditional missing"),IF(O220="Received",IF(H220="Final","Closed out","Complete"),"Waiting: unconditional")))</f>
        <v/>
      </c>
      <c r="D220" s="5">
        <f>IF(AND(A220&lt;&gt;"",L220&lt;&gt;"",O220&lt;&gt;"Received"),TODAY()-L220,"")</f>
        <v/>
      </c>
      <c r="E220" s="4">
        <f>IF(OR(A220="",J220=""),"",IF(SUMPRODUCT(MAX(($A$3:A219=A220)*($B$3:B219=B220)*($K$3:K219)))=0,"First payment",IF(J220&gt;SUMPRODUCT(MAX(($A$3:A219=A220)*($B$3:B219=B220)*($K$3:K219)))+1,"Gap: "&amp;TEXT(SUMPRODUCT(MAX(($A$3:A219=A220)*($B$3:B219=B220)*($K$3:K219)))+1,"mmm d")&amp;" to "&amp;TEXT(J220-1,"mmm d")&amp;" not covered",IF(J220&lt;=SUMPRODUCT(MAX(($A$3:A219=A220)*($B$3:B219=B220)*($K$3:K219))),"Overlaps an earlier period","OK"))))</f>
        <v/>
      </c>
      <c r="F220" s="3" t="n"/>
      <c r="G220" s="3" t="n"/>
      <c r="H220" s="3" t="n"/>
      <c r="I220" s="6" t="n"/>
      <c r="J220" s="7" t="n"/>
      <c r="K220" s="7" t="n"/>
      <c r="L220" s="7" t="n"/>
      <c r="M220" s="3" t="n"/>
      <c r="N220" s="7" t="n"/>
      <c r="O220" s="3" t="n"/>
      <c r="P220" s="7" t="n"/>
      <c r="Q220" s="3" t="n"/>
      <c r="R220" s="3" t="n"/>
    </row>
    <row r="221">
      <c r="A221" s="3" t="n"/>
      <c r="B221" s="3" t="n"/>
      <c r="C221" s="4">
        <f>IF(A221="","",IF(L221="",IF(M221="Received","Ready to pay","Hold: conditional missing"),IF(O221="Received",IF(H221="Final","Closed out","Complete"),"Waiting: unconditional")))</f>
        <v/>
      </c>
      <c r="D221" s="5">
        <f>IF(AND(A221&lt;&gt;"",L221&lt;&gt;"",O221&lt;&gt;"Received"),TODAY()-L221,"")</f>
        <v/>
      </c>
      <c r="E221" s="4">
        <f>IF(OR(A221="",J221=""),"",IF(SUMPRODUCT(MAX(($A$3:A220=A221)*($B$3:B220=B221)*($K$3:K220)))=0,"First payment",IF(J221&gt;SUMPRODUCT(MAX(($A$3:A220=A221)*($B$3:B220=B221)*($K$3:K220)))+1,"Gap: "&amp;TEXT(SUMPRODUCT(MAX(($A$3:A220=A221)*($B$3:B220=B221)*($K$3:K220)))+1,"mmm d")&amp;" to "&amp;TEXT(J221-1,"mmm d")&amp;" not covered",IF(J221&lt;=SUMPRODUCT(MAX(($A$3:A220=A221)*($B$3:B220=B221)*($K$3:K220))),"Overlaps an earlier period","OK"))))</f>
        <v/>
      </c>
      <c r="F221" s="3" t="n"/>
      <c r="G221" s="3" t="n"/>
      <c r="H221" s="3" t="n"/>
      <c r="I221" s="6" t="n"/>
      <c r="J221" s="7" t="n"/>
      <c r="K221" s="7" t="n"/>
      <c r="L221" s="7" t="n"/>
      <c r="M221" s="3" t="n"/>
      <c r="N221" s="7" t="n"/>
      <c r="O221" s="3" t="n"/>
      <c r="P221" s="7" t="n"/>
      <c r="Q221" s="3" t="n"/>
      <c r="R221" s="3" t="n"/>
    </row>
    <row r="222">
      <c r="A222" s="3" t="n"/>
      <c r="B222" s="3" t="n"/>
      <c r="C222" s="4">
        <f>IF(A222="","",IF(L222="",IF(M222="Received","Ready to pay","Hold: conditional missing"),IF(O222="Received",IF(H222="Final","Closed out","Complete"),"Waiting: unconditional")))</f>
        <v/>
      </c>
      <c r="D222" s="5">
        <f>IF(AND(A222&lt;&gt;"",L222&lt;&gt;"",O222&lt;&gt;"Received"),TODAY()-L222,"")</f>
        <v/>
      </c>
      <c r="E222" s="4">
        <f>IF(OR(A222="",J222=""),"",IF(SUMPRODUCT(MAX(($A$3:A221=A222)*($B$3:B221=B222)*($K$3:K221)))=0,"First payment",IF(J222&gt;SUMPRODUCT(MAX(($A$3:A221=A222)*($B$3:B221=B222)*($K$3:K221)))+1,"Gap: "&amp;TEXT(SUMPRODUCT(MAX(($A$3:A221=A222)*($B$3:B221=B222)*($K$3:K221)))+1,"mmm d")&amp;" to "&amp;TEXT(J222-1,"mmm d")&amp;" not covered",IF(J222&lt;=SUMPRODUCT(MAX(($A$3:A221=A222)*($B$3:B221=B222)*($K$3:K221))),"Overlaps an earlier period","OK"))))</f>
        <v/>
      </c>
      <c r="F222" s="3" t="n"/>
      <c r="G222" s="3" t="n"/>
      <c r="H222" s="3" t="n"/>
      <c r="I222" s="6" t="n"/>
      <c r="J222" s="7" t="n"/>
      <c r="K222" s="7" t="n"/>
      <c r="L222" s="7" t="n"/>
      <c r="M222" s="3" t="n"/>
      <c r="N222" s="7" t="n"/>
      <c r="O222" s="3" t="n"/>
      <c r="P222" s="7" t="n"/>
      <c r="Q222" s="3" t="n"/>
      <c r="R222" s="3" t="n"/>
    </row>
    <row r="223">
      <c r="A223" s="3" t="n"/>
      <c r="B223" s="3" t="n"/>
      <c r="C223" s="4">
        <f>IF(A223="","",IF(L223="",IF(M223="Received","Ready to pay","Hold: conditional missing"),IF(O223="Received",IF(H223="Final","Closed out","Complete"),"Waiting: unconditional")))</f>
        <v/>
      </c>
      <c r="D223" s="5">
        <f>IF(AND(A223&lt;&gt;"",L223&lt;&gt;"",O223&lt;&gt;"Received"),TODAY()-L223,"")</f>
        <v/>
      </c>
      <c r="E223" s="4">
        <f>IF(OR(A223="",J223=""),"",IF(SUMPRODUCT(MAX(($A$3:A222=A223)*($B$3:B222=B223)*($K$3:K222)))=0,"First payment",IF(J223&gt;SUMPRODUCT(MAX(($A$3:A222=A223)*($B$3:B222=B223)*($K$3:K222)))+1,"Gap: "&amp;TEXT(SUMPRODUCT(MAX(($A$3:A222=A223)*($B$3:B222=B223)*($K$3:K222)))+1,"mmm d")&amp;" to "&amp;TEXT(J223-1,"mmm d")&amp;" not covered",IF(J223&lt;=SUMPRODUCT(MAX(($A$3:A222=A223)*($B$3:B222=B223)*($K$3:K222))),"Overlaps an earlier period","OK"))))</f>
        <v/>
      </c>
      <c r="F223" s="3" t="n"/>
      <c r="G223" s="3" t="n"/>
      <c r="H223" s="3" t="n"/>
      <c r="I223" s="6" t="n"/>
      <c r="J223" s="7" t="n"/>
      <c r="K223" s="7" t="n"/>
      <c r="L223" s="7" t="n"/>
      <c r="M223" s="3" t="n"/>
      <c r="N223" s="7" t="n"/>
      <c r="O223" s="3" t="n"/>
      <c r="P223" s="7" t="n"/>
      <c r="Q223" s="3" t="n"/>
      <c r="R223" s="3" t="n"/>
    </row>
    <row r="224">
      <c r="A224" s="3" t="n"/>
      <c r="B224" s="3" t="n"/>
      <c r="C224" s="4">
        <f>IF(A224="","",IF(L224="",IF(M224="Received","Ready to pay","Hold: conditional missing"),IF(O224="Received",IF(H224="Final","Closed out","Complete"),"Waiting: unconditional")))</f>
        <v/>
      </c>
      <c r="D224" s="5">
        <f>IF(AND(A224&lt;&gt;"",L224&lt;&gt;"",O224&lt;&gt;"Received"),TODAY()-L224,"")</f>
        <v/>
      </c>
      <c r="E224" s="4">
        <f>IF(OR(A224="",J224=""),"",IF(SUMPRODUCT(MAX(($A$3:A223=A224)*($B$3:B223=B224)*($K$3:K223)))=0,"First payment",IF(J224&gt;SUMPRODUCT(MAX(($A$3:A223=A224)*($B$3:B223=B224)*($K$3:K223)))+1,"Gap: "&amp;TEXT(SUMPRODUCT(MAX(($A$3:A223=A224)*($B$3:B223=B224)*($K$3:K223)))+1,"mmm d")&amp;" to "&amp;TEXT(J224-1,"mmm d")&amp;" not covered",IF(J224&lt;=SUMPRODUCT(MAX(($A$3:A223=A224)*($B$3:B223=B224)*($K$3:K223))),"Overlaps an earlier period","OK"))))</f>
        <v/>
      </c>
      <c r="F224" s="3" t="n"/>
      <c r="G224" s="3" t="n"/>
      <c r="H224" s="3" t="n"/>
      <c r="I224" s="6" t="n"/>
      <c r="J224" s="7" t="n"/>
      <c r="K224" s="7" t="n"/>
      <c r="L224" s="7" t="n"/>
      <c r="M224" s="3" t="n"/>
      <c r="N224" s="7" t="n"/>
      <c r="O224" s="3" t="n"/>
      <c r="P224" s="7" t="n"/>
      <c r="Q224" s="3" t="n"/>
      <c r="R224" s="3" t="n"/>
    </row>
    <row r="225">
      <c r="A225" s="3" t="n"/>
      <c r="B225" s="3" t="n"/>
      <c r="C225" s="4">
        <f>IF(A225="","",IF(L225="",IF(M225="Received","Ready to pay","Hold: conditional missing"),IF(O225="Received",IF(H225="Final","Closed out","Complete"),"Waiting: unconditional")))</f>
        <v/>
      </c>
      <c r="D225" s="5">
        <f>IF(AND(A225&lt;&gt;"",L225&lt;&gt;"",O225&lt;&gt;"Received"),TODAY()-L225,"")</f>
        <v/>
      </c>
      <c r="E225" s="4">
        <f>IF(OR(A225="",J225=""),"",IF(SUMPRODUCT(MAX(($A$3:A224=A225)*($B$3:B224=B225)*($K$3:K224)))=0,"First payment",IF(J225&gt;SUMPRODUCT(MAX(($A$3:A224=A225)*($B$3:B224=B225)*($K$3:K224)))+1,"Gap: "&amp;TEXT(SUMPRODUCT(MAX(($A$3:A224=A225)*($B$3:B224=B225)*($K$3:K224)))+1,"mmm d")&amp;" to "&amp;TEXT(J225-1,"mmm d")&amp;" not covered",IF(J225&lt;=SUMPRODUCT(MAX(($A$3:A224=A225)*($B$3:B224=B225)*($K$3:K224))),"Overlaps an earlier period","OK"))))</f>
        <v/>
      </c>
      <c r="F225" s="3" t="n"/>
      <c r="G225" s="3" t="n"/>
      <c r="H225" s="3" t="n"/>
      <c r="I225" s="6" t="n"/>
      <c r="J225" s="7" t="n"/>
      <c r="K225" s="7" t="n"/>
      <c r="L225" s="7" t="n"/>
      <c r="M225" s="3" t="n"/>
      <c r="N225" s="7" t="n"/>
      <c r="O225" s="3" t="n"/>
      <c r="P225" s="7" t="n"/>
      <c r="Q225" s="3" t="n"/>
      <c r="R225" s="3" t="n"/>
    </row>
    <row r="226">
      <c r="A226" s="3" t="n"/>
      <c r="B226" s="3" t="n"/>
      <c r="C226" s="4">
        <f>IF(A226="","",IF(L226="",IF(M226="Received","Ready to pay","Hold: conditional missing"),IF(O226="Received",IF(H226="Final","Closed out","Complete"),"Waiting: unconditional")))</f>
        <v/>
      </c>
      <c r="D226" s="5">
        <f>IF(AND(A226&lt;&gt;"",L226&lt;&gt;"",O226&lt;&gt;"Received"),TODAY()-L226,"")</f>
        <v/>
      </c>
      <c r="E226" s="4">
        <f>IF(OR(A226="",J226=""),"",IF(SUMPRODUCT(MAX(($A$3:A225=A226)*($B$3:B225=B226)*($K$3:K225)))=0,"First payment",IF(J226&gt;SUMPRODUCT(MAX(($A$3:A225=A226)*($B$3:B225=B226)*($K$3:K225)))+1,"Gap: "&amp;TEXT(SUMPRODUCT(MAX(($A$3:A225=A226)*($B$3:B225=B226)*($K$3:K225)))+1,"mmm d")&amp;" to "&amp;TEXT(J226-1,"mmm d")&amp;" not covered",IF(J226&lt;=SUMPRODUCT(MAX(($A$3:A225=A226)*($B$3:B225=B226)*($K$3:K225))),"Overlaps an earlier period","OK"))))</f>
        <v/>
      </c>
      <c r="F226" s="3" t="n"/>
      <c r="G226" s="3" t="n"/>
      <c r="H226" s="3" t="n"/>
      <c r="I226" s="6" t="n"/>
      <c r="J226" s="7" t="n"/>
      <c r="K226" s="7" t="n"/>
      <c r="L226" s="7" t="n"/>
      <c r="M226" s="3" t="n"/>
      <c r="N226" s="7" t="n"/>
      <c r="O226" s="3" t="n"/>
      <c r="P226" s="7" t="n"/>
      <c r="Q226" s="3" t="n"/>
      <c r="R226" s="3" t="n"/>
    </row>
    <row r="227">
      <c r="A227" s="3" t="n"/>
      <c r="B227" s="3" t="n"/>
      <c r="C227" s="4">
        <f>IF(A227="","",IF(L227="",IF(M227="Received","Ready to pay","Hold: conditional missing"),IF(O227="Received",IF(H227="Final","Closed out","Complete"),"Waiting: unconditional")))</f>
        <v/>
      </c>
      <c r="D227" s="5">
        <f>IF(AND(A227&lt;&gt;"",L227&lt;&gt;"",O227&lt;&gt;"Received"),TODAY()-L227,"")</f>
        <v/>
      </c>
      <c r="E227" s="4">
        <f>IF(OR(A227="",J227=""),"",IF(SUMPRODUCT(MAX(($A$3:A226=A227)*($B$3:B226=B227)*($K$3:K226)))=0,"First payment",IF(J227&gt;SUMPRODUCT(MAX(($A$3:A226=A227)*($B$3:B226=B227)*($K$3:K226)))+1,"Gap: "&amp;TEXT(SUMPRODUCT(MAX(($A$3:A226=A227)*($B$3:B226=B227)*($K$3:K226)))+1,"mmm d")&amp;" to "&amp;TEXT(J227-1,"mmm d")&amp;" not covered",IF(J227&lt;=SUMPRODUCT(MAX(($A$3:A226=A227)*($B$3:B226=B227)*($K$3:K226))),"Overlaps an earlier period","OK"))))</f>
        <v/>
      </c>
      <c r="F227" s="3" t="n"/>
      <c r="G227" s="3" t="n"/>
      <c r="H227" s="3" t="n"/>
      <c r="I227" s="6" t="n"/>
      <c r="J227" s="7" t="n"/>
      <c r="K227" s="7" t="n"/>
      <c r="L227" s="7" t="n"/>
      <c r="M227" s="3" t="n"/>
      <c r="N227" s="7" t="n"/>
      <c r="O227" s="3" t="n"/>
      <c r="P227" s="7" t="n"/>
      <c r="Q227" s="3" t="n"/>
      <c r="R227" s="3" t="n"/>
    </row>
    <row r="228">
      <c r="A228" s="3" t="n"/>
      <c r="B228" s="3" t="n"/>
      <c r="C228" s="4">
        <f>IF(A228="","",IF(L228="",IF(M228="Received","Ready to pay","Hold: conditional missing"),IF(O228="Received",IF(H228="Final","Closed out","Complete"),"Waiting: unconditional")))</f>
        <v/>
      </c>
      <c r="D228" s="5">
        <f>IF(AND(A228&lt;&gt;"",L228&lt;&gt;"",O228&lt;&gt;"Received"),TODAY()-L228,"")</f>
        <v/>
      </c>
      <c r="E228" s="4">
        <f>IF(OR(A228="",J228=""),"",IF(SUMPRODUCT(MAX(($A$3:A227=A228)*($B$3:B227=B228)*($K$3:K227)))=0,"First payment",IF(J228&gt;SUMPRODUCT(MAX(($A$3:A227=A228)*($B$3:B227=B228)*($K$3:K227)))+1,"Gap: "&amp;TEXT(SUMPRODUCT(MAX(($A$3:A227=A228)*($B$3:B227=B228)*($K$3:K227)))+1,"mmm d")&amp;" to "&amp;TEXT(J228-1,"mmm d")&amp;" not covered",IF(J228&lt;=SUMPRODUCT(MAX(($A$3:A227=A228)*($B$3:B227=B228)*($K$3:K227))),"Overlaps an earlier period","OK"))))</f>
        <v/>
      </c>
      <c r="F228" s="3" t="n"/>
      <c r="G228" s="3" t="n"/>
      <c r="H228" s="3" t="n"/>
      <c r="I228" s="6" t="n"/>
      <c r="J228" s="7" t="n"/>
      <c r="K228" s="7" t="n"/>
      <c r="L228" s="7" t="n"/>
      <c r="M228" s="3" t="n"/>
      <c r="N228" s="7" t="n"/>
      <c r="O228" s="3" t="n"/>
      <c r="P228" s="7" t="n"/>
      <c r="Q228" s="3" t="n"/>
      <c r="R228" s="3" t="n"/>
    </row>
    <row r="229">
      <c r="A229" s="3" t="n"/>
      <c r="B229" s="3" t="n"/>
      <c r="C229" s="4">
        <f>IF(A229="","",IF(L229="",IF(M229="Received","Ready to pay","Hold: conditional missing"),IF(O229="Received",IF(H229="Final","Closed out","Complete"),"Waiting: unconditional")))</f>
        <v/>
      </c>
      <c r="D229" s="5">
        <f>IF(AND(A229&lt;&gt;"",L229&lt;&gt;"",O229&lt;&gt;"Received"),TODAY()-L229,"")</f>
        <v/>
      </c>
      <c r="E229" s="4">
        <f>IF(OR(A229="",J229=""),"",IF(SUMPRODUCT(MAX(($A$3:A228=A229)*($B$3:B228=B229)*($K$3:K228)))=0,"First payment",IF(J229&gt;SUMPRODUCT(MAX(($A$3:A228=A229)*($B$3:B228=B229)*($K$3:K228)))+1,"Gap: "&amp;TEXT(SUMPRODUCT(MAX(($A$3:A228=A229)*($B$3:B228=B229)*($K$3:K228)))+1,"mmm d")&amp;" to "&amp;TEXT(J229-1,"mmm d")&amp;" not covered",IF(J229&lt;=SUMPRODUCT(MAX(($A$3:A228=A229)*($B$3:B228=B229)*($K$3:K228))),"Overlaps an earlier period","OK"))))</f>
        <v/>
      </c>
      <c r="F229" s="3" t="n"/>
      <c r="G229" s="3" t="n"/>
      <c r="H229" s="3" t="n"/>
      <c r="I229" s="6" t="n"/>
      <c r="J229" s="7" t="n"/>
      <c r="K229" s="7" t="n"/>
      <c r="L229" s="7" t="n"/>
      <c r="M229" s="3" t="n"/>
      <c r="N229" s="7" t="n"/>
      <c r="O229" s="3" t="n"/>
      <c r="P229" s="7" t="n"/>
      <c r="Q229" s="3" t="n"/>
      <c r="R229" s="3" t="n"/>
    </row>
    <row r="230">
      <c r="A230" s="3" t="n"/>
      <c r="B230" s="3" t="n"/>
      <c r="C230" s="4">
        <f>IF(A230="","",IF(L230="",IF(M230="Received","Ready to pay","Hold: conditional missing"),IF(O230="Received",IF(H230="Final","Closed out","Complete"),"Waiting: unconditional")))</f>
        <v/>
      </c>
      <c r="D230" s="5">
        <f>IF(AND(A230&lt;&gt;"",L230&lt;&gt;"",O230&lt;&gt;"Received"),TODAY()-L230,"")</f>
        <v/>
      </c>
      <c r="E230" s="4">
        <f>IF(OR(A230="",J230=""),"",IF(SUMPRODUCT(MAX(($A$3:A229=A230)*($B$3:B229=B230)*($K$3:K229)))=0,"First payment",IF(J230&gt;SUMPRODUCT(MAX(($A$3:A229=A230)*($B$3:B229=B230)*($K$3:K229)))+1,"Gap: "&amp;TEXT(SUMPRODUCT(MAX(($A$3:A229=A230)*($B$3:B229=B230)*($K$3:K229)))+1,"mmm d")&amp;" to "&amp;TEXT(J230-1,"mmm d")&amp;" not covered",IF(J230&lt;=SUMPRODUCT(MAX(($A$3:A229=A230)*($B$3:B229=B230)*($K$3:K229))),"Overlaps an earlier period","OK"))))</f>
        <v/>
      </c>
      <c r="F230" s="3" t="n"/>
      <c r="G230" s="3" t="n"/>
      <c r="H230" s="3" t="n"/>
      <c r="I230" s="6" t="n"/>
      <c r="J230" s="7" t="n"/>
      <c r="K230" s="7" t="n"/>
      <c r="L230" s="7" t="n"/>
      <c r="M230" s="3" t="n"/>
      <c r="N230" s="7" t="n"/>
      <c r="O230" s="3" t="n"/>
      <c r="P230" s="7" t="n"/>
      <c r="Q230" s="3" t="n"/>
      <c r="R230" s="3" t="n"/>
    </row>
    <row r="231">
      <c r="A231" s="3" t="n"/>
      <c r="B231" s="3" t="n"/>
      <c r="C231" s="4">
        <f>IF(A231="","",IF(L231="",IF(M231="Received","Ready to pay","Hold: conditional missing"),IF(O231="Received",IF(H231="Final","Closed out","Complete"),"Waiting: unconditional")))</f>
        <v/>
      </c>
      <c r="D231" s="5">
        <f>IF(AND(A231&lt;&gt;"",L231&lt;&gt;"",O231&lt;&gt;"Received"),TODAY()-L231,"")</f>
        <v/>
      </c>
      <c r="E231" s="4">
        <f>IF(OR(A231="",J231=""),"",IF(SUMPRODUCT(MAX(($A$3:A230=A231)*($B$3:B230=B231)*($K$3:K230)))=0,"First payment",IF(J231&gt;SUMPRODUCT(MAX(($A$3:A230=A231)*($B$3:B230=B231)*($K$3:K230)))+1,"Gap: "&amp;TEXT(SUMPRODUCT(MAX(($A$3:A230=A231)*($B$3:B230=B231)*($K$3:K230)))+1,"mmm d")&amp;" to "&amp;TEXT(J231-1,"mmm d")&amp;" not covered",IF(J231&lt;=SUMPRODUCT(MAX(($A$3:A230=A231)*($B$3:B230=B231)*($K$3:K230))),"Overlaps an earlier period","OK"))))</f>
        <v/>
      </c>
      <c r="F231" s="3" t="n"/>
      <c r="G231" s="3" t="n"/>
      <c r="H231" s="3" t="n"/>
      <c r="I231" s="6" t="n"/>
      <c r="J231" s="7" t="n"/>
      <c r="K231" s="7" t="n"/>
      <c r="L231" s="7" t="n"/>
      <c r="M231" s="3" t="n"/>
      <c r="N231" s="7" t="n"/>
      <c r="O231" s="3" t="n"/>
      <c r="P231" s="7" t="n"/>
      <c r="Q231" s="3" t="n"/>
      <c r="R231" s="3" t="n"/>
    </row>
    <row r="232">
      <c r="A232" s="3" t="n"/>
      <c r="B232" s="3" t="n"/>
      <c r="C232" s="4">
        <f>IF(A232="","",IF(L232="",IF(M232="Received","Ready to pay","Hold: conditional missing"),IF(O232="Received",IF(H232="Final","Closed out","Complete"),"Waiting: unconditional")))</f>
        <v/>
      </c>
      <c r="D232" s="5">
        <f>IF(AND(A232&lt;&gt;"",L232&lt;&gt;"",O232&lt;&gt;"Received"),TODAY()-L232,"")</f>
        <v/>
      </c>
      <c r="E232" s="4">
        <f>IF(OR(A232="",J232=""),"",IF(SUMPRODUCT(MAX(($A$3:A231=A232)*($B$3:B231=B232)*($K$3:K231)))=0,"First payment",IF(J232&gt;SUMPRODUCT(MAX(($A$3:A231=A232)*($B$3:B231=B232)*($K$3:K231)))+1,"Gap: "&amp;TEXT(SUMPRODUCT(MAX(($A$3:A231=A232)*($B$3:B231=B232)*($K$3:K231)))+1,"mmm d")&amp;" to "&amp;TEXT(J232-1,"mmm d")&amp;" not covered",IF(J232&lt;=SUMPRODUCT(MAX(($A$3:A231=A232)*($B$3:B231=B232)*($K$3:K231))),"Overlaps an earlier period","OK"))))</f>
        <v/>
      </c>
      <c r="F232" s="3" t="n"/>
      <c r="G232" s="3" t="n"/>
      <c r="H232" s="3" t="n"/>
      <c r="I232" s="6" t="n"/>
      <c r="J232" s="7" t="n"/>
      <c r="K232" s="7" t="n"/>
      <c r="L232" s="7" t="n"/>
      <c r="M232" s="3" t="n"/>
      <c r="N232" s="7" t="n"/>
      <c r="O232" s="3" t="n"/>
      <c r="P232" s="7" t="n"/>
      <c r="Q232" s="3" t="n"/>
      <c r="R232" s="3" t="n"/>
    </row>
    <row r="233">
      <c r="A233" s="3" t="n"/>
      <c r="B233" s="3" t="n"/>
      <c r="C233" s="4">
        <f>IF(A233="","",IF(L233="",IF(M233="Received","Ready to pay","Hold: conditional missing"),IF(O233="Received",IF(H233="Final","Closed out","Complete"),"Waiting: unconditional")))</f>
        <v/>
      </c>
      <c r="D233" s="5">
        <f>IF(AND(A233&lt;&gt;"",L233&lt;&gt;"",O233&lt;&gt;"Received"),TODAY()-L233,"")</f>
        <v/>
      </c>
      <c r="E233" s="4">
        <f>IF(OR(A233="",J233=""),"",IF(SUMPRODUCT(MAX(($A$3:A232=A233)*($B$3:B232=B233)*($K$3:K232)))=0,"First payment",IF(J233&gt;SUMPRODUCT(MAX(($A$3:A232=A233)*($B$3:B232=B233)*($K$3:K232)))+1,"Gap: "&amp;TEXT(SUMPRODUCT(MAX(($A$3:A232=A233)*($B$3:B232=B233)*($K$3:K232)))+1,"mmm d")&amp;" to "&amp;TEXT(J233-1,"mmm d")&amp;" not covered",IF(J233&lt;=SUMPRODUCT(MAX(($A$3:A232=A233)*($B$3:B232=B233)*($K$3:K232))),"Overlaps an earlier period","OK"))))</f>
        <v/>
      </c>
      <c r="F233" s="3" t="n"/>
      <c r="G233" s="3" t="n"/>
      <c r="H233" s="3" t="n"/>
      <c r="I233" s="6" t="n"/>
      <c r="J233" s="7" t="n"/>
      <c r="K233" s="7" t="n"/>
      <c r="L233" s="7" t="n"/>
      <c r="M233" s="3" t="n"/>
      <c r="N233" s="7" t="n"/>
      <c r="O233" s="3" t="n"/>
      <c r="P233" s="7" t="n"/>
      <c r="Q233" s="3" t="n"/>
      <c r="R233" s="3" t="n"/>
    </row>
    <row r="234">
      <c r="A234" s="3" t="n"/>
      <c r="B234" s="3" t="n"/>
      <c r="C234" s="4">
        <f>IF(A234="","",IF(L234="",IF(M234="Received","Ready to pay","Hold: conditional missing"),IF(O234="Received",IF(H234="Final","Closed out","Complete"),"Waiting: unconditional")))</f>
        <v/>
      </c>
      <c r="D234" s="5">
        <f>IF(AND(A234&lt;&gt;"",L234&lt;&gt;"",O234&lt;&gt;"Received"),TODAY()-L234,"")</f>
        <v/>
      </c>
      <c r="E234" s="4">
        <f>IF(OR(A234="",J234=""),"",IF(SUMPRODUCT(MAX(($A$3:A233=A234)*($B$3:B233=B234)*($K$3:K233)))=0,"First payment",IF(J234&gt;SUMPRODUCT(MAX(($A$3:A233=A234)*($B$3:B233=B234)*($K$3:K233)))+1,"Gap: "&amp;TEXT(SUMPRODUCT(MAX(($A$3:A233=A234)*($B$3:B233=B234)*($K$3:K233)))+1,"mmm d")&amp;" to "&amp;TEXT(J234-1,"mmm d")&amp;" not covered",IF(J234&lt;=SUMPRODUCT(MAX(($A$3:A233=A234)*($B$3:B233=B234)*($K$3:K233))),"Overlaps an earlier period","OK"))))</f>
        <v/>
      </c>
      <c r="F234" s="3" t="n"/>
      <c r="G234" s="3" t="n"/>
      <c r="H234" s="3" t="n"/>
      <c r="I234" s="6" t="n"/>
      <c r="J234" s="7" t="n"/>
      <c r="K234" s="7" t="n"/>
      <c r="L234" s="7" t="n"/>
      <c r="M234" s="3" t="n"/>
      <c r="N234" s="7" t="n"/>
      <c r="O234" s="3" t="n"/>
      <c r="P234" s="7" t="n"/>
      <c r="Q234" s="3" t="n"/>
      <c r="R234" s="3" t="n"/>
    </row>
    <row r="235">
      <c r="A235" s="3" t="n"/>
      <c r="B235" s="3" t="n"/>
      <c r="C235" s="4">
        <f>IF(A235="","",IF(L235="",IF(M235="Received","Ready to pay","Hold: conditional missing"),IF(O235="Received",IF(H235="Final","Closed out","Complete"),"Waiting: unconditional")))</f>
        <v/>
      </c>
      <c r="D235" s="5">
        <f>IF(AND(A235&lt;&gt;"",L235&lt;&gt;"",O235&lt;&gt;"Received"),TODAY()-L235,"")</f>
        <v/>
      </c>
      <c r="E235" s="4">
        <f>IF(OR(A235="",J235=""),"",IF(SUMPRODUCT(MAX(($A$3:A234=A235)*($B$3:B234=B235)*($K$3:K234)))=0,"First payment",IF(J235&gt;SUMPRODUCT(MAX(($A$3:A234=A235)*($B$3:B234=B235)*($K$3:K234)))+1,"Gap: "&amp;TEXT(SUMPRODUCT(MAX(($A$3:A234=A235)*($B$3:B234=B235)*($K$3:K234)))+1,"mmm d")&amp;" to "&amp;TEXT(J235-1,"mmm d")&amp;" not covered",IF(J235&lt;=SUMPRODUCT(MAX(($A$3:A234=A235)*($B$3:B234=B235)*($K$3:K234))),"Overlaps an earlier period","OK"))))</f>
        <v/>
      </c>
      <c r="F235" s="3" t="n"/>
      <c r="G235" s="3" t="n"/>
      <c r="H235" s="3" t="n"/>
      <c r="I235" s="6" t="n"/>
      <c r="J235" s="7" t="n"/>
      <c r="K235" s="7" t="n"/>
      <c r="L235" s="7" t="n"/>
      <c r="M235" s="3" t="n"/>
      <c r="N235" s="7" t="n"/>
      <c r="O235" s="3" t="n"/>
      <c r="P235" s="7" t="n"/>
      <c r="Q235" s="3" t="n"/>
      <c r="R235" s="3" t="n"/>
    </row>
    <row r="236">
      <c r="A236" s="3" t="n"/>
      <c r="B236" s="3" t="n"/>
      <c r="C236" s="4">
        <f>IF(A236="","",IF(L236="",IF(M236="Received","Ready to pay","Hold: conditional missing"),IF(O236="Received",IF(H236="Final","Closed out","Complete"),"Waiting: unconditional")))</f>
        <v/>
      </c>
      <c r="D236" s="5">
        <f>IF(AND(A236&lt;&gt;"",L236&lt;&gt;"",O236&lt;&gt;"Received"),TODAY()-L236,"")</f>
        <v/>
      </c>
      <c r="E236" s="4">
        <f>IF(OR(A236="",J236=""),"",IF(SUMPRODUCT(MAX(($A$3:A235=A236)*($B$3:B235=B236)*($K$3:K235)))=0,"First payment",IF(J236&gt;SUMPRODUCT(MAX(($A$3:A235=A236)*($B$3:B235=B236)*($K$3:K235)))+1,"Gap: "&amp;TEXT(SUMPRODUCT(MAX(($A$3:A235=A236)*($B$3:B235=B236)*($K$3:K235)))+1,"mmm d")&amp;" to "&amp;TEXT(J236-1,"mmm d")&amp;" not covered",IF(J236&lt;=SUMPRODUCT(MAX(($A$3:A235=A236)*($B$3:B235=B236)*($K$3:K235))),"Overlaps an earlier period","OK"))))</f>
        <v/>
      </c>
      <c r="F236" s="3" t="n"/>
      <c r="G236" s="3" t="n"/>
      <c r="H236" s="3" t="n"/>
      <c r="I236" s="6" t="n"/>
      <c r="J236" s="7" t="n"/>
      <c r="K236" s="7" t="n"/>
      <c r="L236" s="7" t="n"/>
      <c r="M236" s="3" t="n"/>
      <c r="N236" s="7" t="n"/>
      <c r="O236" s="3" t="n"/>
      <c r="P236" s="7" t="n"/>
      <c r="Q236" s="3" t="n"/>
      <c r="R236" s="3" t="n"/>
    </row>
    <row r="237">
      <c r="A237" s="3" t="n"/>
      <c r="B237" s="3" t="n"/>
      <c r="C237" s="4">
        <f>IF(A237="","",IF(L237="",IF(M237="Received","Ready to pay","Hold: conditional missing"),IF(O237="Received",IF(H237="Final","Closed out","Complete"),"Waiting: unconditional")))</f>
        <v/>
      </c>
      <c r="D237" s="5">
        <f>IF(AND(A237&lt;&gt;"",L237&lt;&gt;"",O237&lt;&gt;"Received"),TODAY()-L237,"")</f>
        <v/>
      </c>
      <c r="E237" s="4">
        <f>IF(OR(A237="",J237=""),"",IF(SUMPRODUCT(MAX(($A$3:A236=A237)*($B$3:B236=B237)*($K$3:K236)))=0,"First payment",IF(J237&gt;SUMPRODUCT(MAX(($A$3:A236=A237)*($B$3:B236=B237)*($K$3:K236)))+1,"Gap: "&amp;TEXT(SUMPRODUCT(MAX(($A$3:A236=A237)*($B$3:B236=B237)*($K$3:K236)))+1,"mmm d")&amp;" to "&amp;TEXT(J237-1,"mmm d")&amp;" not covered",IF(J237&lt;=SUMPRODUCT(MAX(($A$3:A236=A237)*($B$3:B236=B237)*($K$3:K236))),"Overlaps an earlier period","OK"))))</f>
        <v/>
      </c>
      <c r="F237" s="3" t="n"/>
      <c r="G237" s="3" t="n"/>
      <c r="H237" s="3" t="n"/>
      <c r="I237" s="6" t="n"/>
      <c r="J237" s="7" t="n"/>
      <c r="K237" s="7" t="n"/>
      <c r="L237" s="7" t="n"/>
      <c r="M237" s="3" t="n"/>
      <c r="N237" s="7" t="n"/>
      <c r="O237" s="3" t="n"/>
      <c r="P237" s="7" t="n"/>
      <c r="Q237" s="3" t="n"/>
      <c r="R237" s="3" t="n"/>
    </row>
    <row r="238">
      <c r="A238" s="3" t="n"/>
      <c r="B238" s="3" t="n"/>
      <c r="C238" s="4">
        <f>IF(A238="","",IF(L238="",IF(M238="Received","Ready to pay","Hold: conditional missing"),IF(O238="Received",IF(H238="Final","Closed out","Complete"),"Waiting: unconditional")))</f>
        <v/>
      </c>
      <c r="D238" s="5">
        <f>IF(AND(A238&lt;&gt;"",L238&lt;&gt;"",O238&lt;&gt;"Received"),TODAY()-L238,"")</f>
        <v/>
      </c>
      <c r="E238" s="4">
        <f>IF(OR(A238="",J238=""),"",IF(SUMPRODUCT(MAX(($A$3:A237=A238)*($B$3:B237=B238)*($K$3:K237)))=0,"First payment",IF(J238&gt;SUMPRODUCT(MAX(($A$3:A237=A238)*($B$3:B237=B238)*($K$3:K237)))+1,"Gap: "&amp;TEXT(SUMPRODUCT(MAX(($A$3:A237=A238)*($B$3:B237=B238)*($K$3:K237)))+1,"mmm d")&amp;" to "&amp;TEXT(J238-1,"mmm d")&amp;" not covered",IF(J238&lt;=SUMPRODUCT(MAX(($A$3:A237=A238)*($B$3:B237=B238)*($K$3:K237))),"Overlaps an earlier period","OK"))))</f>
        <v/>
      </c>
      <c r="F238" s="3" t="n"/>
      <c r="G238" s="3" t="n"/>
      <c r="H238" s="3" t="n"/>
      <c r="I238" s="6" t="n"/>
      <c r="J238" s="7" t="n"/>
      <c r="K238" s="7" t="n"/>
      <c r="L238" s="7" t="n"/>
      <c r="M238" s="3" t="n"/>
      <c r="N238" s="7" t="n"/>
      <c r="O238" s="3" t="n"/>
      <c r="P238" s="7" t="n"/>
      <c r="Q238" s="3" t="n"/>
      <c r="R238" s="3" t="n"/>
    </row>
    <row r="239">
      <c r="A239" s="3" t="n"/>
      <c r="B239" s="3" t="n"/>
      <c r="C239" s="4">
        <f>IF(A239="","",IF(L239="",IF(M239="Received","Ready to pay","Hold: conditional missing"),IF(O239="Received",IF(H239="Final","Closed out","Complete"),"Waiting: unconditional")))</f>
        <v/>
      </c>
      <c r="D239" s="5">
        <f>IF(AND(A239&lt;&gt;"",L239&lt;&gt;"",O239&lt;&gt;"Received"),TODAY()-L239,"")</f>
        <v/>
      </c>
      <c r="E239" s="4">
        <f>IF(OR(A239="",J239=""),"",IF(SUMPRODUCT(MAX(($A$3:A238=A239)*($B$3:B238=B239)*($K$3:K238)))=0,"First payment",IF(J239&gt;SUMPRODUCT(MAX(($A$3:A238=A239)*($B$3:B238=B239)*($K$3:K238)))+1,"Gap: "&amp;TEXT(SUMPRODUCT(MAX(($A$3:A238=A239)*($B$3:B238=B239)*($K$3:K238)))+1,"mmm d")&amp;" to "&amp;TEXT(J239-1,"mmm d")&amp;" not covered",IF(J239&lt;=SUMPRODUCT(MAX(($A$3:A238=A239)*($B$3:B238=B239)*($K$3:K238))),"Overlaps an earlier period","OK"))))</f>
        <v/>
      </c>
      <c r="F239" s="3" t="n"/>
      <c r="G239" s="3" t="n"/>
      <c r="H239" s="3" t="n"/>
      <c r="I239" s="6" t="n"/>
      <c r="J239" s="7" t="n"/>
      <c r="K239" s="7" t="n"/>
      <c r="L239" s="7" t="n"/>
      <c r="M239" s="3" t="n"/>
      <c r="N239" s="7" t="n"/>
      <c r="O239" s="3" t="n"/>
      <c r="P239" s="7" t="n"/>
      <c r="Q239" s="3" t="n"/>
      <c r="R239" s="3" t="n"/>
    </row>
    <row r="240">
      <c r="A240" s="3" t="n"/>
      <c r="B240" s="3" t="n"/>
      <c r="C240" s="4">
        <f>IF(A240="","",IF(L240="",IF(M240="Received","Ready to pay","Hold: conditional missing"),IF(O240="Received",IF(H240="Final","Closed out","Complete"),"Waiting: unconditional")))</f>
        <v/>
      </c>
      <c r="D240" s="5">
        <f>IF(AND(A240&lt;&gt;"",L240&lt;&gt;"",O240&lt;&gt;"Received"),TODAY()-L240,"")</f>
        <v/>
      </c>
      <c r="E240" s="4">
        <f>IF(OR(A240="",J240=""),"",IF(SUMPRODUCT(MAX(($A$3:A239=A240)*($B$3:B239=B240)*($K$3:K239)))=0,"First payment",IF(J240&gt;SUMPRODUCT(MAX(($A$3:A239=A240)*($B$3:B239=B240)*($K$3:K239)))+1,"Gap: "&amp;TEXT(SUMPRODUCT(MAX(($A$3:A239=A240)*($B$3:B239=B240)*($K$3:K239)))+1,"mmm d")&amp;" to "&amp;TEXT(J240-1,"mmm d")&amp;" not covered",IF(J240&lt;=SUMPRODUCT(MAX(($A$3:A239=A240)*($B$3:B239=B240)*($K$3:K239))),"Overlaps an earlier period","OK"))))</f>
        <v/>
      </c>
      <c r="F240" s="3" t="n"/>
      <c r="G240" s="3" t="n"/>
      <c r="H240" s="3" t="n"/>
      <c r="I240" s="6" t="n"/>
      <c r="J240" s="7" t="n"/>
      <c r="K240" s="7" t="n"/>
      <c r="L240" s="7" t="n"/>
      <c r="M240" s="3" t="n"/>
      <c r="N240" s="7" t="n"/>
      <c r="O240" s="3" t="n"/>
      <c r="P240" s="7" t="n"/>
      <c r="Q240" s="3" t="n"/>
      <c r="R240" s="3" t="n"/>
    </row>
    <row r="241">
      <c r="A241" s="3" t="n"/>
      <c r="B241" s="3" t="n"/>
      <c r="C241" s="4">
        <f>IF(A241="","",IF(L241="",IF(M241="Received","Ready to pay","Hold: conditional missing"),IF(O241="Received",IF(H241="Final","Closed out","Complete"),"Waiting: unconditional")))</f>
        <v/>
      </c>
      <c r="D241" s="5">
        <f>IF(AND(A241&lt;&gt;"",L241&lt;&gt;"",O241&lt;&gt;"Received"),TODAY()-L241,"")</f>
        <v/>
      </c>
      <c r="E241" s="4">
        <f>IF(OR(A241="",J241=""),"",IF(SUMPRODUCT(MAX(($A$3:A240=A241)*($B$3:B240=B241)*($K$3:K240)))=0,"First payment",IF(J241&gt;SUMPRODUCT(MAX(($A$3:A240=A241)*($B$3:B240=B241)*($K$3:K240)))+1,"Gap: "&amp;TEXT(SUMPRODUCT(MAX(($A$3:A240=A241)*($B$3:B240=B241)*($K$3:K240)))+1,"mmm d")&amp;" to "&amp;TEXT(J241-1,"mmm d")&amp;" not covered",IF(J241&lt;=SUMPRODUCT(MAX(($A$3:A240=A241)*($B$3:B240=B241)*($K$3:K240))),"Overlaps an earlier period","OK"))))</f>
        <v/>
      </c>
      <c r="F241" s="3" t="n"/>
      <c r="G241" s="3" t="n"/>
      <c r="H241" s="3" t="n"/>
      <c r="I241" s="6" t="n"/>
      <c r="J241" s="7" t="n"/>
      <c r="K241" s="7" t="n"/>
      <c r="L241" s="7" t="n"/>
      <c r="M241" s="3" t="n"/>
      <c r="N241" s="7" t="n"/>
      <c r="O241" s="3" t="n"/>
      <c r="P241" s="7" t="n"/>
      <c r="Q241" s="3" t="n"/>
      <c r="R241" s="3" t="n"/>
    </row>
    <row r="242">
      <c r="A242" s="3" t="n"/>
      <c r="B242" s="3" t="n"/>
      <c r="C242" s="4">
        <f>IF(A242="","",IF(L242="",IF(M242="Received","Ready to pay","Hold: conditional missing"),IF(O242="Received",IF(H242="Final","Closed out","Complete"),"Waiting: unconditional")))</f>
        <v/>
      </c>
      <c r="D242" s="5">
        <f>IF(AND(A242&lt;&gt;"",L242&lt;&gt;"",O242&lt;&gt;"Received"),TODAY()-L242,"")</f>
        <v/>
      </c>
      <c r="E242" s="4">
        <f>IF(OR(A242="",J242=""),"",IF(SUMPRODUCT(MAX(($A$3:A241=A242)*($B$3:B241=B242)*($K$3:K241)))=0,"First payment",IF(J242&gt;SUMPRODUCT(MAX(($A$3:A241=A242)*($B$3:B241=B242)*($K$3:K241)))+1,"Gap: "&amp;TEXT(SUMPRODUCT(MAX(($A$3:A241=A242)*($B$3:B241=B242)*($K$3:K241)))+1,"mmm d")&amp;" to "&amp;TEXT(J242-1,"mmm d")&amp;" not covered",IF(J242&lt;=SUMPRODUCT(MAX(($A$3:A241=A242)*($B$3:B241=B242)*($K$3:K241))),"Overlaps an earlier period","OK"))))</f>
        <v/>
      </c>
      <c r="F242" s="3" t="n"/>
      <c r="G242" s="3" t="n"/>
      <c r="H242" s="3" t="n"/>
      <c r="I242" s="6" t="n"/>
      <c r="J242" s="7" t="n"/>
      <c r="K242" s="7" t="n"/>
      <c r="L242" s="7" t="n"/>
      <c r="M242" s="3" t="n"/>
      <c r="N242" s="7" t="n"/>
      <c r="O242" s="3" t="n"/>
      <c r="P242" s="7" t="n"/>
      <c r="Q242" s="3" t="n"/>
      <c r="R242" s="3" t="n"/>
    </row>
    <row r="243">
      <c r="A243" s="3" t="n"/>
      <c r="B243" s="3" t="n"/>
      <c r="C243" s="4">
        <f>IF(A243="","",IF(L243="",IF(M243="Received","Ready to pay","Hold: conditional missing"),IF(O243="Received",IF(H243="Final","Closed out","Complete"),"Waiting: unconditional")))</f>
        <v/>
      </c>
      <c r="D243" s="5">
        <f>IF(AND(A243&lt;&gt;"",L243&lt;&gt;"",O243&lt;&gt;"Received"),TODAY()-L243,"")</f>
        <v/>
      </c>
      <c r="E243" s="4">
        <f>IF(OR(A243="",J243=""),"",IF(SUMPRODUCT(MAX(($A$3:A242=A243)*($B$3:B242=B243)*($K$3:K242)))=0,"First payment",IF(J243&gt;SUMPRODUCT(MAX(($A$3:A242=A243)*($B$3:B242=B243)*($K$3:K242)))+1,"Gap: "&amp;TEXT(SUMPRODUCT(MAX(($A$3:A242=A243)*($B$3:B242=B243)*($K$3:K242)))+1,"mmm d")&amp;" to "&amp;TEXT(J243-1,"mmm d")&amp;" not covered",IF(J243&lt;=SUMPRODUCT(MAX(($A$3:A242=A243)*($B$3:B242=B243)*($K$3:K242))),"Overlaps an earlier period","OK"))))</f>
        <v/>
      </c>
      <c r="F243" s="3" t="n"/>
      <c r="G243" s="3" t="n"/>
      <c r="H243" s="3" t="n"/>
      <c r="I243" s="6" t="n"/>
      <c r="J243" s="7" t="n"/>
      <c r="K243" s="7" t="n"/>
      <c r="L243" s="7" t="n"/>
      <c r="M243" s="3" t="n"/>
      <c r="N243" s="7" t="n"/>
      <c r="O243" s="3" t="n"/>
      <c r="P243" s="7" t="n"/>
      <c r="Q243" s="3" t="n"/>
      <c r="R243" s="3" t="n"/>
    </row>
    <row r="244">
      <c r="A244" s="3" t="n"/>
      <c r="B244" s="3" t="n"/>
      <c r="C244" s="4">
        <f>IF(A244="","",IF(L244="",IF(M244="Received","Ready to pay","Hold: conditional missing"),IF(O244="Received",IF(H244="Final","Closed out","Complete"),"Waiting: unconditional")))</f>
        <v/>
      </c>
      <c r="D244" s="5">
        <f>IF(AND(A244&lt;&gt;"",L244&lt;&gt;"",O244&lt;&gt;"Received"),TODAY()-L244,"")</f>
        <v/>
      </c>
      <c r="E244" s="4">
        <f>IF(OR(A244="",J244=""),"",IF(SUMPRODUCT(MAX(($A$3:A243=A244)*($B$3:B243=B244)*($K$3:K243)))=0,"First payment",IF(J244&gt;SUMPRODUCT(MAX(($A$3:A243=A244)*($B$3:B243=B244)*($K$3:K243)))+1,"Gap: "&amp;TEXT(SUMPRODUCT(MAX(($A$3:A243=A244)*($B$3:B243=B244)*($K$3:K243)))+1,"mmm d")&amp;" to "&amp;TEXT(J244-1,"mmm d")&amp;" not covered",IF(J244&lt;=SUMPRODUCT(MAX(($A$3:A243=A244)*($B$3:B243=B244)*($K$3:K243))),"Overlaps an earlier period","OK"))))</f>
        <v/>
      </c>
      <c r="F244" s="3" t="n"/>
      <c r="G244" s="3" t="n"/>
      <c r="H244" s="3" t="n"/>
      <c r="I244" s="6" t="n"/>
      <c r="J244" s="7" t="n"/>
      <c r="K244" s="7" t="n"/>
      <c r="L244" s="7" t="n"/>
      <c r="M244" s="3" t="n"/>
      <c r="N244" s="7" t="n"/>
      <c r="O244" s="3" t="n"/>
      <c r="P244" s="7" t="n"/>
      <c r="Q244" s="3" t="n"/>
      <c r="R244" s="3" t="n"/>
    </row>
    <row r="245">
      <c r="A245" s="3" t="n"/>
      <c r="B245" s="3" t="n"/>
      <c r="C245" s="4">
        <f>IF(A245="","",IF(L245="",IF(M245="Received","Ready to pay","Hold: conditional missing"),IF(O245="Received",IF(H245="Final","Closed out","Complete"),"Waiting: unconditional")))</f>
        <v/>
      </c>
      <c r="D245" s="5">
        <f>IF(AND(A245&lt;&gt;"",L245&lt;&gt;"",O245&lt;&gt;"Received"),TODAY()-L245,"")</f>
        <v/>
      </c>
      <c r="E245" s="4">
        <f>IF(OR(A245="",J245=""),"",IF(SUMPRODUCT(MAX(($A$3:A244=A245)*($B$3:B244=B245)*($K$3:K244)))=0,"First payment",IF(J245&gt;SUMPRODUCT(MAX(($A$3:A244=A245)*($B$3:B244=B245)*($K$3:K244)))+1,"Gap: "&amp;TEXT(SUMPRODUCT(MAX(($A$3:A244=A245)*($B$3:B244=B245)*($K$3:K244)))+1,"mmm d")&amp;" to "&amp;TEXT(J245-1,"mmm d")&amp;" not covered",IF(J245&lt;=SUMPRODUCT(MAX(($A$3:A244=A245)*($B$3:B244=B245)*($K$3:K244))),"Overlaps an earlier period","OK"))))</f>
        <v/>
      </c>
      <c r="F245" s="3" t="n"/>
      <c r="G245" s="3" t="n"/>
      <c r="H245" s="3" t="n"/>
      <c r="I245" s="6" t="n"/>
      <c r="J245" s="7" t="n"/>
      <c r="K245" s="7" t="n"/>
      <c r="L245" s="7" t="n"/>
      <c r="M245" s="3" t="n"/>
      <c r="N245" s="7" t="n"/>
      <c r="O245" s="3" t="n"/>
      <c r="P245" s="7" t="n"/>
      <c r="Q245" s="3" t="n"/>
      <c r="R245" s="3" t="n"/>
    </row>
    <row r="246">
      <c r="A246" s="3" t="n"/>
      <c r="B246" s="3" t="n"/>
      <c r="C246" s="4">
        <f>IF(A246="","",IF(L246="",IF(M246="Received","Ready to pay","Hold: conditional missing"),IF(O246="Received",IF(H246="Final","Closed out","Complete"),"Waiting: unconditional")))</f>
        <v/>
      </c>
      <c r="D246" s="5">
        <f>IF(AND(A246&lt;&gt;"",L246&lt;&gt;"",O246&lt;&gt;"Received"),TODAY()-L246,"")</f>
        <v/>
      </c>
      <c r="E246" s="4">
        <f>IF(OR(A246="",J246=""),"",IF(SUMPRODUCT(MAX(($A$3:A245=A246)*($B$3:B245=B246)*($K$3:K245)))=0,"First payment",IF(J246&gt;SUMPRODUCT(MAX(($A$3:A245=A246)*($B$3:B245=B246)*($K$3:K245)))+1,"Gap: "&amp;TEXT(SUMPRODUCT(MAX(($A$3:A245=A246)*($B$3:B245=B246)*($K$3:K245)))+1,"mmm d")&amp;" to "&amp;TEXT(J246-1,"mmm d")&amp;" not covered",IF(J246&lt;=SUMPRODUCT(MAX(($A$3:A245=A246)*($B$3:B245=B246)*($K$3:K245))),"Overlaps an earlier period","OK"))))</f>
        <v/>
      </c>
      <c r="F246" s="3" t="n"/>
      <c r="G246" s="3" t="n"/>
      <c r="H246" s="3" t="n"/>
      <c r="I246" s="6" t="n"/>
      <c r="J246" s="7" t="n"/>
      <c r="K246" s="7" t="n"/>
      <c r="L246" s="7" t="n"/>
      <c r="M246" s="3" t="n"/>
      <c r="N246" s="7" t="n"/>
      <c r="O246" s="3" t="n"/>
      <c r="P246" s="7" t="n"/>
      <c r="Q246" s="3" t="n"/>
      <c r="R246" s="3" t="n"/>
    </row>
    <row r="247">
      <c r="A247" s="3" t="n"/>
      <c r="B247" s="3" t="n"/>
      <c r="C247" s="4">
        <f>IF(A247="","",IF(L247="",IF(M247="Received","Ready to pay","Hold: conditional missing"),IF(O247="Received",IF(H247="Final","Closed out","Complete"),"Waiting: unconditional")))</f>
        <v/>
      </c>
      <c r="D247" s="5">
        <f>IF(AND(A247&lt;&gt;"",L247&lt;&gt;"",O247&lt;&gt;"Received"),TODAY()-L247,"")</f>
        <v/>
      </c>
      <c r="E247" s="4">
        <f>IF(OR(A247="",J247=""),"",IF(SUMPRODUCT(MAX(($A$3:A246=A247)*($B$3:B246=B247)*($K$3:K246)))=0,"First payment",IF(J247&gt;SUMPRODUCT(MAX(($A$3:A246=A247)*($B$3:B246=B247)*($K$3:K246)))+1,"Gap: "&amp;TEXT(SUMPRODUCT(MAX(($A$3:A246=A247)*($B$3:B246=B247)*($K$3:K246)))+1,"mmm d")&amp;" to "&amp;TEXT(J247-1,"mmm d")&amp;" not covered",IF(J247&lt;=SUMPRODUCT(MAX(($A$3:A246=A247)*($B$3:B246=B247)*($K$3:K246))),"Overlaps an earlier period","OK"))))</f>
        <v/>
      </c>
      <c r="F247" s="3" t="n"/>
      <c r="G247" s="3" t="n"/>
      <c r="H247" s="3" t="n"/>
      <c r="I247" s="6" t="n"/>
      <c r="J247" s="7" t="n"/>
      <c r="K247" s="7" t="n"/>
      <c r="L247" s="7" t="n"/>
      <c r="M247" s="3" t="n"/>
      <c r="N247" s="7" t="n"/>
      <c r="O247" s="3" t="n"/>
      <c r="P247" s="7" t="n"/>
      <c r="Q247" s="3" t="n"/>
      <c r="R247" s="3" t="n"/>
    </row>
    <row r="248">
      <c r="A248" s="3" t="n"/>
      <c r="B248" s="3" t="n"/>
      <c r="C248" s="4">
        <f>IF(A248="","",IF(L248="",IF(M248="Received","Ready to pay","Hold: conditional missing"),IF(O248="Received",IF(H248="Final","Closed out","Complete"),"Waiting: unconditional")))</f>
        <v/>
      </c>
      <c r="D248" s="5">
        <f>IF(AND(A248&lt;&gt;"",L248&lt;&gt;"",O248&lt;&gt;"Received"),TODAY()-L248,"")</f>
        <v/>
      </c>
      <c r="E248" s="4">
        <f>IF(OR(A248="",J248=""),"",IF(SUMPRODUCT(MAX(($A$3:A247=A248)*($B$3:B247=B248)*($K$3:K247)))=0,"First payment",IF(J248&gt;SUMPRODUCT(MAX(($A$3:A247=A248)*($B$3:B247=B248)*($K$3:K247)))+1,"Gap: "&amp;TEXT(SUMPRODUCT(MAX(($A$3:A247=A248)*($B$3:B247=B248)*($K$3:K247)))+1,"mmm d")&amp;" to "&amp;TEXT(J248-1,"mmm d")&amp;" not covered",IF(J248&lt;=SUMPRODUCT(MAX(($A$3:A247=A248)*($B$3:B247=B248)*($K$3:K247))),"Overlaps an earlier period","OK"))))</f>
        <v/>
      </c>
      <c r="F248" s="3" t="n"/>
      <c r="G248" s="3" t="n"/>
      <c r="H248" s="3" t="n"/>
      <c r="I248" s="6" t="n"/>
      <c r="J248" s="7" t="n"/>
      <c r="K248" s="7" t="n"/>
      <c r="L248" s="7" t="n"/>
      <c r="M248" s="3" t="n"/>
      <c r="N248" s="7" t="n"/>
      <c r="O248" s="3" t="n"/>
      <c r="P248" s="7" t="n"/>
      <c r="Q248" s="3" t="n"/>
      <c r="R248" s="3" t="n"/>
    </row>
    <row r="249">
      <c r="A249" s="3" t="n"/>
      <c r="B249" s="3" t="n"/>
      <c r="C249" s="4">
        <f>IF(A249="","",IF(L249="",IF(M249="Received","Ready to pay","Hold: conditional missing"),IF(O249="Received",IF(H249="Final","Closed out","Complete"),"Waiting: unconditional")))</f>
        <v/>
      </c>
      <c r="D249" s="5">
        <f>IF(AND(A249&lt;&gt;"",L249&lt;&gt;"",O249&lt;&gt;"Received"),TODAY()-L249,"")</f>
        <v/>
      </c>
      <c r="E249" s="4">
        <f>IF(OR(A249="",J249=""),"",IF(SUMPRODUCT(MAX(($A$3:A248=A249)*($B$3:B248=B249)*($K$3:K248)))=0,"First payment",IF(J249&gt;SUMPRODUCT(MAX(($A$3:A248=A249)*($B$3:B248=B249)*($K$3:K248)))+1,"Gap: "&amp;TEXT(SUMPRODUCT(MAX(($A$3:A248=A249)*($B$3:B248=B249)*($K$3:K248)))+1,"mmm d")&amp;" to "&amp;TEXT(J249-1,"mmm d")&amp;" not covered",IF(J249&lt;=SUMPRODUCT(MAX(($A$3:A248=A249)*($B$3:B248=B249)*($K$3:K248))),"Overlaps an earlier period","OK"))))</f>
        <v/>
      </c>
      <c r="F249" s="3" t="n"/>
      <c r="G249" s="3" t="n"/>
      <c r="H249" s="3" t="n"/>
      <c r="I249" s="6" t="n"/>
      <c r="J249" s="7" t="n"/>
      <c r="K249" s="7" t="n"/>
      <c r="L249" s="7" t="n"/>
      <c r="M249" s="3" t="n"/>
      <c r="N249" s="7" t="n"/>
      <c r="O249" s="3" t="n"/>
      <c r="P249" s="7" t="n"/>
      <c r="Q249" s="3" t="n"/>
      <c r="R249" s="3" t="n"/>
    </row>
    <row r="250">
      <c r="A250" s="3" t="n"/>
      <c r="B250" s="3" t="n"/>
      <c r="C250" s="4">
        <f>IF(A250="","",IF(L250="",IF(M250="Received","Ready to pay","Hold: conditional missing"),IF(O250="Received",IF(H250="Final","Closed out","Complete"),"Waiting: unconditional")))</f>
        <v/>
      </c>
      <c r="D250" s="5">
        <f>IF(AND(A250&lt;&gt;"",L250&lt;&gt;"",O250&lt;&gt;"Received"),TODAY()-L250,"")</f>
        <v/>
      </c>
      <c r="E250" s="4">
        <f>IF(OR(A250="",J250=""),"",IF(SUMPRODUCT(MAX(($A$3:A249=A250)*($B$3:B249=B250)*($K$3:K249)))=0,"First payment",IF(J250&gt;SUMPRODUCT(MAX(($A$3:A249=A250)*($B$3:B249=B250)*($K$3:K249)))+1,"Gap: "&amp;TEXT(SUMPRODUCT(MAX(($A$3:A249=A250)*($B$3:B249=B250)*($K$3:K249)))+1,"mmm d")&amp;" to "&amp;TEXT(J250-1,"mmm d")&amp;" not covered",IF(J250&lt;=SUMPRODUCT(MAX(($A$3:A249=A250)*($B$3:B249=B250)*($K$3:K249))),"Overlaps an earlier period","OK"))))</f>
        <v/>
      </c>
      <c r="F250" s="3" t="n"/>
      <c r="G250" s="3" t="n"/>
      <c r="H250" s="3" t="n"/>
      <c r="I250" s="6" t="n"/>
      <c r="J250" s="7" t="n"/>
      <c r="K250" s="7" t="n"/>
      <c r="L250" s="7" t="n"/>
      <c r="M250" s="3" t="n"/>
      <c r="N250" s="7" t="n"/>
      <c r="O250" s="3" t="n"/>
      <c r="P250" s="7" t="n"/>
      <c r="Q250" s="3" t="n"/>
      <c r="R250" s="3" t="n"/>
    </row>
    <row r="251">
      <c r="A251" s="3" t="n"/>
      <c r="B251" s="3" t="n"/>
      <c r="C251" s="4">
        <f>IF(A251="","",IF(L251="",IF(M251="Received","Ready to pay","Hold: conditional missing"),IF(O251="Received",IF(H251="Final","Closed out","Complete"),"Waiting: unconditional")))</f>
        <v/>
      </c>
      <c r="D251" s="5">
        <f>IF(AND(A251&lt;&gt;"",L251&lt;&gt;"",O251&lt;&gt;"Received"),TODAY()-L251,"")</f>
        <v/>
      </c>
      <c r="E251" s="4">
        <f>IF(OR(A251="",J251=""),"",IF(SUMPRODUCT(MAX(($A$3:A250=A251)*($B$3:B250=B251)*($K$3:K250)))=0,"First payment",IF(J251&gt;SUMPRODUCT(MAX(($A$3:A250=A251)*($B$3:B250=B251)*($K$3:K250)))+1,"Gap: "&amp;TEXT(SUMPRODUCT(MAX(($A$3:A250=A251)*($B$3:B250=B251)*($K$3:K250)))+1,"mmm d")&amp;" to "&amp;TEXT(J251-1,"mmm d")&amp;" not covered",IF(J251&lt;=SUMPRODUCT(MAX(($A$3:A250=A251)*($B$3:B250=B251)*($K$3:K250))),"Overlaps an earlier period","OK"))))</f>
        <v/>
      </c>
      <c r="F251" s="3" t="n"/>
      <c r="G251" s="3" t="n"/>
      <c r="H251" s="3" t="n"/>
      <c r="I251" s="6" t="n"/>
      <c r="J251" s="7" t="n"/>
      <c r="K251" s="7" t="n"/>
      <c r="L251" s="7" t="n"/>
      <c r="M251" s="3" t="n"/>
      <c r="N251" s="7" t="n"/>
      <c r="O251" s="3" t="n"/>
      <c r="P251" s="7" t="n"/>
      <c r="Q251" s="3" t="n"/>
      <c r="R251" s="3" t="n"/>
    </row>
    <row r="252">
      <c r="A252" s="3" t="n"/>
      <c r="B252" s="3" t="n"/>
      <c r="C252" s="4">
        <f>IF(A252="","",IF(L252="",IF(M252="Received","Ready to pay","Hold: conditional missing"),IF(O252="Received",IF(H252="Final","Closed out","Complete"),"Waiting: unconditional")))</f>
        <v/>
      </c>
      <c r="D252" s="5">
        <f>IF(AND(A252&lt;&gt;"",L252&lt;&gt;"",O252&lt;&gt;"Received"),TODAY()-L252,"")</f>
        <v/>
      </c>
      <c r="E252" s="4">
        <f>IF(OR(A252="",J252=""),"",IF(SUMPRODUCT(MAX(($A$3:A251=A252)*($B$3:B251=B252)*($K$3:K251)))=0,"First payment",IF(J252&gt;SUMPRODUCT(MAX(($A$3:A251=A252)*($B$3:B251=B252)*($K$3:K251)))+1,"Gap: "&amp;TEXT(SUMPRODUCT(MAX(($A$3:A251=A252)*($B$3:B251=B252)*($K$3:K251)))+1,"mmm d")&amp;" to "&amp;TEXT(J252-1,"mmm d")&amp;" not covered",IF(J252&lt;=SUMPRODUCT(MAX(($A$3:A251=A252)*($B$3:B251=B252)*($K$3:K251))),"Overlaps an earlier period","OK"))))</f>
        <v/>
      </c>
      <c r="F252" s="3" t="n"/>
      <c r="G252" s="3" t="n"/>
      <c r="H252" s="3" t="n"/>
      <c r="I252" s="6" t="n"/>
      <c r="J252" s="7" t="n"/>
      <c r="K252" s="7" t="n"/>
      <c r="L252" s="7" t="n"/>
      <c r="M252" s="3" t="n"/>
      <c r="N252" s="7" t="n"/>
      <c r="O252" s="3" t="n"/>
      <c r="P252" s="7" t="n"/>
      <c r="Q252" s="3" t="n"/>
      <c r="R252" s="3" t="n"/>
    </row>
    <row r="253">
      <c r="A253" s="3" t="n"/>
      <c r="B253" s="3" t="n"/>
      <c r="C253" s="4">
        <f>IF(A253="","",IF(L253="",IF(M253="Received","Ready to pay","Hold: conditional missing"),IF(O253="Received",IF(H253="Final","Closed out","Complete"),"Waiting: unconditional")))</f>
        <v/>
      </c>
      <c r="D253" s="5">
        <f>IF(AND(A253&lt;&gt;"",L253&lt;&gt;"",O253&lt;&gt;"Received"),TODAY()-L253,"")</f>
        <v/>
      </c>
      <c r="E253" s="4">
        <f>IF(OR(A253="",J253=""),"",IF(SUMPRODUCT(MAX(($A$3:A252=A253)*($B$3:B252=B253)*($K$3:K252)))=0,"First payment",IF(J253&gt;SUMPRODUCT(MAX(($A$3:A252=A253)*($B$3:B252=B253)*($K$3:K252)))+1,"Gap: "&amp;TEXT(SUMPRODUCT(MAX(($A$3:A252=A253)*($B$3:B252=B253)*($K$3:K252)))+1,"mmm d")&amp;" to "&amp;TEXT(J253-1,"mmm d")&amp;" not covered",IF(J253&lt;=SUMPRODUCT(MAX(($A$3:A252=A253)*($B$3:B252=B253)*($K$3:K252))),"Overlaps an earlier period","OK"))))</f>
        <v/>
      </c>
      <c r="F253" s="3" t="n"/>
      <c r="G253" s="3" t="n"/>
      <c r="H253" s="3" t="n"/>
      <c r="I253" s="6" t="n"/>
      <c r="J253" s="7" t="n"/>
      <c r="K253" s="7" t="n"/>
      <c r="L253" s="7" t="n"/>
      <c r="M253" s="3" t="n"/>
      <c r="N253" s="7" t="n"/>
      <c r="O253" s="3" t="n"/>
      <c r="P253" s="7" t="n"/>
      <c r="Q253" s="3" t="n"/>
      <c r="R253" s="3" t="n"/>
    </row>
    <row r="254">
      <c r="A254" s="3" t="n"/>
      <c r="B254" s="3" t="n"/>
      <c r="C254" s="4">
        <f>IF(A254="","",IF(L254="",IF(M254="Received","Ready to pay","Hold: conditional missing"),IF(O254="Received",IF(H254="Final","Closed out","Complete"),"Waiting: unconditional")))</f>
        <v/>
      </c>
      <c r="D254" s="5">
        <f>IF(AND(A254&lt;&gt;"",L254&lt;&gt;"",O254&lt;&gt;"Received"),TODAY()-L254,"")</f>
        <v/>
      </c>
      <c r="E254" s="4">
        <f>IF(OR(A254="",J254=""),"",IF(SUMPRODUCT(MAX(($A$3:A253=A254)*($B$3:B253=B254)*($K$3:K253)))=0,"First payment",IF(J254&gt;SUMPRODUCT(MAX(($A$3:A253=A254)*($B$3:B253=B254)*($K$3:K253)))+1,"Gap: "&amp;TEXT(SUMPRODUCT(MAX(($A$3:A253=A254)*($B$3:B253=B254)*($K$3:K253)))+1,"mmm d")&amp;" to "&amp;TEXT(J254-1,"mmm d")&amp;" not covered",IF(J254&lt;=SUMPRODUCT(MAX(($A$3:A253=A254)*($B$3:B253=B254)*($K$3:K253))),"Overlaps an earlier period","OK"))))</f>
        <v/>
      </c>
      <c r="F254" s="3" t="n"/>
      <c r="G254" s="3" t="n"/>
      <c r="H254" s="3" t="n"/>
      <c r="I254" s="6" t="n"/>
      <c r="J254" s="7" t="n"/>
      <c r="K254" s="7" t="n"/>
      <c r="L254" s="7" t="n"/>
      <c r="M254" s="3" t="n"/>
      <c r="N254" s="7" t="n"/>
      <c r="O254" s="3" t="n"/>
      <c r="P254" s="7" t="n"/>
      <c r="Q254" s="3" t="n"/>
      <c r="R254" s="3" t="n"/>
    </row>
    <row r="255">
      <c r="A255" s="3" t="n"/>
      <c r="B255" s="3" t="n"/>
      <c r="C255" s="4">
        <f>IF(A255="","",IF(L255="",IF(M255="Received","Ready to pay","Hold: conditional missing"),IF(O255="Received",IF(H255="Final","Closed out","Complete"),"Waiting: unconditional")))</f>
        <v/>
      </c>
      <c r="D255" s="5">
        <f>IF(AND(A255&lt;&gt;"",L255&lt;&gt;"",O255&lt;&gt;"Received"),TODAY()-L255,"")</f>
        <v/>
      </c>
      <c r="E255" s="4">
        <f>IF(OR(A255="",J255=""),"",IF(SUMPRODUCT(MAX(($A$3:A254=A255)*($B$3:B254=B255)*($K$3:K254)))=0,"First payment",IF(J255&gt;SUMPRODUCT(MAX(($A$3:A254=A255)*($B$3:B254=B255)*($K$3:K254)))+1,"Gap: "&amp;TEXT(SUMPRODUCT(MAX(($A$3:A254=A255)*($B$3:B254=B255)*($K$3:K254)))+1,"mmm d")&amp;" to "&amp;TEXT(J255-1,"mmm d")&amp;" not covered",IF(J255&lt;=SUMPRODUCT(MAX(($A$3:A254=A255)*($B$3:B254=B255)*($K$3:K254))),"Overlaps an earlier period","OK"))))</f>
        <v/>
      </c>
      <c r="F255" s="3" t="n"/>
      <c r="G255" s="3" t="n"/>
      <c r="H255" s="3" t="n"/>
      <c r="I255" s="6" t="n"/>
      <c r="J255" s="7" t="n"/>
      <c r="K255" s="7" t="n"/>
      <c r="L255" s="7" t="n"/>
      <c r="M255" s="3" t="n"/>
      <c r="N255" s="7" t="n"/>
      <c r="O255" s="3" t="n"/>
      <c r="P255" s="7" t="n"/>
      <c r="Q255" s="3" t="n"/>
      <c r="R255" s="3" t="n"/>
    </row>
    <row r="256">
      <c r="A256" s="3" t="n"/>
      <c r="B256" s="3" t="n"/>
      <c r="C256" s="4">
        <f>IF(A256="","",IF(L256="",IF(M256="Received","Ready to pay","Hold: conditional missing"),IF(O256="Received",IF(H256="Final","Closed out","Complete"),"Waiting: unconditional")))</f>
        <v/>
      </c>
      <c r="D256" s="5">
        <f>IF(AND(A256&lt;&gt;"",L256&lt;&gt;"",O256&lt;&gt;"Received"),TODAY()-L256,"")</f>
        <v/>
      </c>
      <c r="E256" s="4">
        <f>IF(OR(A256="",J256=""),"",IF(SUMPRODUCT(MAX(($A$3:A255=A256)*($B$3:B255=B256)*($K$3:K255)))=0,"First payment",IF(J256&gt;SUMPRODUCT(MAX(($A$3:A255=A256)*($B$3:B255=B256)*($K$3:K255)))+1,"Gap: "&amp;TEXT(SUMPRODUCT(MAX(($A$3:A255=A256)*($B$3:B255=B256)*($K$3:K255)))+1,"mmm d")&amp;" to "&amp;TEXT(J256-1,"mmm d")&amp;" not covered",IF(J256&lt;=SUMPRODUCT(MAX(($A$3:A255=A256)*($B$3:B255=B256)*($K$3:K255))),"Overlaps an earlier period","OK"))))</f>
        <v/>
      </c>
      <c r="F256" s="3" t="n"/>
      <c r="G256" s="3" t="n"/>
      <c r="H256" s="3" t="n"/>
      <c r="I256" s="6" t="n"/>
      <c r="J256" s="7" t="n"/>
      <c r="K256" s="7" t="n"/>
      <c r="L256" s="7" t="n"/>
      <c r="M256" s="3" t="n"/>
      <c r="N256" s="7" t="n"/>
      <c r="O256" s="3" t="n"/>
      <c r="P256" s="7" t="n"/>
      <c r="Q256" s="3" t="n"/>
      <c r="R256" s="3" t="n"/>
    </row>
    <row r="257">
      <c r="A257" s="3" t="n"/>
      <c r="B257" s="3" t="n"/>
      <c r="C257" s="4">
        <f>IF(A257="","",IF(L257="",IF(M257="Received","Ready to pay","Hold: conditional missing"),IF(O257="Received",IF(H257="Final","Closed out","Complete"),"Waiting: unconditional")))</f>
        <v/>
      </c>
      <c r="D257" s="5">
        <f>IF(AND(A257&lt;&gt;"",L257&lt;&gt;"",O257&lt;&gt;"Received"),TODAY()-L257,"")</f>
        <v/>
      </c>
      <c r="E257" s="4">
        <f>IF(OR(A257="",J257=""),"",IF(SUMPRODUCT(MAX(($A$3:A256=A257)*($B$3:B256=B257)*($K$3:K256)))=0,"First payment",IF(J257&gt;SUMPRODUCT(MAX(($A$3:A256=A257)*($B$3:B256=B257)*($K$3:K256)))+1,"Gap: "&amp;TEXT(SUMPRODUCT(MAX(($A$3:A256=A257)*($B$3:B256=B257)*($K$3:K256)))+1,"mmm d")&amp;" to "&amp;TEXT(J257-1,"mmm d")&amp;" not covered",IF(J257&lt;=SUMPRODUCT(MAX(($A$3:A256=A257)*($B$3:B256=B257)*($K$3:K256))),"Overlaps an earlier period","OK"))))</f>
        <v/>
      </c>
      <c r="F257" s="3" t="n"/>
      <c r="G257" s="3" t="n"/>
      <c r="H257" s="3" t="n"/>
      <c r="I257" s="6" t="n"/>
      <c r="J257" s="7" t="n"/>
      <c r="K257" s="7" t="n"/>
      <c r="L257" s="7" t="n"/>
      <c r="M257" s="3" t="n"/>
      <c r="N257" s="7" t="n"/>
      <c r="O257" s="3" t="n"/>
      <c r="P257" s="7" t="n"/>
      <c r="Q257" s="3" t="n"/>
      <c r="R257" s="3" t="n"/>
    </row>
    <row r="258">
      <c r="A258" s="3" t="n"/>
      <c r="B258" s="3" t="n"/>
      <c r="C258" s="4">
        <f>IF(A258="","",IF(L258="",IF(M258="Received","Ready to pay","Hold: conditional missing"),IF(O258="Received",IF(H258="Final","Closed out","Complete"),"Waiting: unconditional")))</f>
        <v/>
      </c>
      <c r="D258" s="5">
        <f>IF(AND(A258&lt;&gt;"",L258&lt;&gt;"",O258&lt;&gt;"Received"),TODAY()-L258,"")</f>
        <v/>
      </c>
      <c r="E258" s="4">
        <f>IF(OR(A258="",J258=""),"",IF(SUMPRODUCT(MAX(($A$3:A257=A258)*($B$3:B257=B258)*($K$3:K257)))=0,"First payment",IF(J258&gt;SUMPRODUCT(MAX(($A$3:A257=A258)*($B$3:B257=B258)*($K$3:K257)))+1,"Gap: "&amp;TEXT(SUMPRODUCT(MAX(($A$3:A257=A258)*($B$3:B257=B258)*($K$3:K257)))+1,"mmm d")&amp;" to "&amp;TEXT(J258-1,"mmm d")&amp;" not covered",IF(J258&lt;=SUMPRODUCT(MAX(($A$3:A257=A258)*($B$3:B257=B258)*($K$3:K257))),"Overlaps an earlier period","OK"))))</f>
        <v/>
      </c>
      <c r="F258" s="3" t="n"/>
      <c r="G258" s="3" t="n"/>
      <c r="H258" s="3" t="n"/>
      <c r="I258" s="6" t="n"/>
      <c r="J258" s="7" t="n"/>
      <c r="K258" s="7" t="n"/>
      <c r="L258" s="7" t="n"/>
      <c r="M258" s="3" t="n"/>
      <c r="N258" s="7" t="n"/>
      <c r="O258" s="3" t="n"/>
      <c r="P258" s="7" t="n"/>
      <c r="Q258" s="3" t="n"/>
      <c r="R258" s="3" t="n"/>
    </row>
    <row r="259">
      <c r="A259" s="3" t="n"/>
      <c r="B259" s="3" t="n"/>
      <c r="C259" s="4">
        <f>IF(A259="","",IF(L259="",IF(M259="Received","Ready to pay","Hold: conditional missing"),IF(O259="Received",IF(H259="Final","Closed out","Complete"),"Waiting: unconditional")))</f>
        <v/>
      </c>
      <c r="D259" s="5">
        <f>IF(AND(A259&lt;&gt;"",L259&lt;&gt;"",O259&lt;&gt;"Received"),TODAY()-L259,"")</f>
        <v/>
      </c>
      <c r="E259" s="4">
        <f>IF(OR(A259="",J259=""),"",IF(SUMPRODUCT(MAX(($A$3:A258=A259)*($B$3:B258=B259)*($K$3:K258)))=0,"First payment",IF(J259&gt;SUMPRODUCT(MAX(($A$3:A258=A259)*($B$3:B258=B259)*($K$3:K258)))+1,"Gap: "&amp;TEXT(SUMPRODUCT(MAX(($A$3:A258=A259)*($B$3:B258=B259)*($K$3:K258)))+1,"mmm d")&amp;" to "&amp;TEXT(J259-1,"mmm d")&amp;" not covered",IF(J259&lt;=SUMPRODUCT(MAX(($A$3:A258=A259)*($B$3:B258=B259)*($K$3:K258))),"Overlaps an earlier period","OK"))))</f>
        <v/>
      </c>
      <c r="F259" s="3" t="n"/>
      <c r="G259" s="3" t="n"/>
      <c r="H259" s="3" t="n"/>
      <c r="I259" s="6" t="n"/>
      <c r="J259" s="7" t="n"/>
      <c r="K259" s="7" t="n"/>
      <c r="L259" s="7" t="n"/>
      <c r="M259" s="3" t="n"/>
      <c r="N259" s="7" t="n"/>
      <c r="O259" s="3" t="n"/>
      <c r="P259" s="7" t="n"/>
      <c r="Q259" s="3" t="n"/>
      <c r="R259" s="3" t="n"/>
    </row>
    <row r="260">
      <c r="A260" s="3" t="n"/>
      <c r="B260" s="3" t="n"/>
      <c r="C260" s="4">
        <f>IF(A260="","",IF(L260="",IF(M260="Received","Ready to pay","Hold: conditional missing"),IF(O260="Received",IF(H260="Final","Closed out","Complete"),"Waiting: unconditional")))</f>
        <v/>
      </c>
      <c r="D260" s="5">
        <f>IF(AND(A260&lt;&gt;"",L260&lt;&gt;"",O260&lt;&gt;"Received"),TODAY()-L260,"")</f>
        <v/>
      </c>
      <c r="E260" s="4">
        <f>IF(OR(A260="",J260=""),"",IF(SUMPRODUCT(MAX(($A$3:A259=A260)*($B$3:B259=B260)*($K$3:K259)))=0,"First payment",IF(J260&gt;SUMPRODUCT(MAX(($A$3:A259=A260)*($B$3:B259=B260)*($K$3:K259)))+1,"Gap: "&amp;TEXT(SUMPRODUCT(MAX(($A$3:A259=A260)*($B$3:B259=B260)*($K$3:K259)))+1,"mmm d")&amp;" to "&amp;TEXT(J260-1,"mmm d")&amp;" not covered",IF(J260&lt;=SUMPRODUCT(MAX(($A$3:A259=A260)*($B$3:B259=B260)*($K$3:K259))),"Overlaps an earlier period","OK"))))</f>
        <v/>
      </c>
      <c r="F260" s="3" t="n"/>
      <c r="G260" s="3" t="n"/>
      <c r="H260" s="3" t="n"/>
      <c r="I260" s="6" t="n"/>
      <c r="J260" s="7" t="n"/>
      <c r="K260" s="7" t="n"/>
      <c r="L260" s="7" t="n"/>
      <c r="M260" s="3" t="n"/>
      <c r="N260" s="7" t="n"/>
      <c r="O260" s="3" t="n"/>
      <c r="P260" s="7" t="n"/>
      <c r="Q260" s="3" t="n"/>
      <c r="R260" s="3" t="n"/>
    </row>
    <row r="261">
      <c r="A261" s="3" t="n"/>
      <c r="B261" s="3" t="n"/>
      <c r="C261" s="4">
        <f>IF(A261="","",IF(L261="",IF(M261="Received","Ready to pay","Hold: conditional missing"),IF(O261="Received",IF(H261="Final","Closed out","Complete"),"Waiting: unconditional")))</f>
        <v/>
      </c>
      <c r="D261" s="5">
        <f>IF(AND(A261&lt;&gt;"",L261&lt;&gt;"",O261&lt;&gt;"Received"),TODAY()-L261,"")</f>
        <v/>
      </c>
      <c r="E261" s="4">
        <f>IF(OR(A261="",J261=""),"",IF(SUMPRODUCT(MAX(($A$3:A260=A261)*($B$3:B260=B261)*($K$3:K260)))=0,"First payment",IF(J261&gt;SUMPRODUCT(MAX(($A$3:A260=A261)*($B$3:B260=B261)*($K$3:K260)))+1,"Gap: "&amp;TEXT(SUMPRODUCT(MAX(($A$3:A260=A261)*($B$3:B260=B261)*($K$3:K260)))+1,"mmm d")&amp;" to "&amp;TEXT(J261-1,"mmm d")&amp;" not covered",IF(J261&lt;=SUMPRODUCT(MAX(($A$3:A260=A261)*($B$3:B260=B261)*($K$3:K260))),"Overlaps an earlier period","OK"))))</f>
        <v/>
      </c>
      <c r="F261" s="3" t="n"/>
      <c r="G261" s="3" t="n"/>
      <c r="H261" s="3" t="n"/>
      <c r="I261" s="6" t="n"/>
      <c r="J261" s="7" t="n"/>
      <c r="K261" s="7" t="n"/>
      <c r="L261" s="7" t="n"/>
      <c r="M261" s="3" t="n"/>
      <c r="N261" s="7" t="n"/>
      <c r="O261" s="3" t="n"/>
      <c r="P261" s="7" t="n"/>
      <c r="Q261" s="3" t="n"/>
      <c r="R261" s="3" t="n"/>
    </row>
    <row r="262">
      <c r="A262" s="3" t="n"/>
      <c r="B262" s="3" t="n"/>
      <c r="C262" s="4">
        <f>IF(A262="","",IF(L262="",IF(M262="Received","Ready to pay","Hold: conditional missing"),IF(O262="Received",IF(H262="Final","Closed out","Complete"),"Waiting: unconditional")))</f>
        <v/>
      </c>
      <c r="D262" s="5">
        <f>IF(AND(A262&lt;&gt;"",L262&lt;&gt;"",O262&lt;&gt;"Received"),TODAY()-L262,"")</f>
        <v/>
      </c>
      <c r="E262" s="4">
        <f>IF(OR(A262="",J262=""),"",IF(SUMPRODUCT(MAX(($A$3:A261=A262)*($B$3:B261=B262)*($K$3:K261)))=0,"First payment",IF(J262&gt;SUMPRODUCT(MAX(($A$3:A261=A262)*($B$3:B261=B262)*($K$3:K261)))+1,"Gap: "&amp;TEXT(SUMPRODUCT(MAX(($A$3:A261=A262)*($B$3:B261=B262)*($K$3:K261)))+1,"mmm d")&amp;" to "&amp;TEXT(J262-1,"mmm d")&amp;" not covered",IF(J262&lt;=SUMPRODUCT(MAX(($A$3:A261=A262)*($B$3:B261=B262)*($K$3:K261))),"Overlaps an earlier period","OK"))))</f>
        <v/>
      </c>
      <c r="F262" s="3" t="n"/>
      <c r="G262" s="3" t="n"/>
      <c r="H262" s="3" t="n"/>
      <c r="I262" s="6" t="n"/>
      <c r="J262" s="7" t="n"/>
      <c r="K262" s="7" t="n"/>
      <c r="L262" s="7" t="n"/>
      <c r="M262" s="3" t="n"/>
      <c r="N262" s="7" t="n"/>
      <c r="O262" s="3" t="n"/>
      <c r="P262" s="7" t="n"/>
      <c r="Q262" s="3" t="n"/>
      <c r="R262" s="3" t="n"/>
    </row>
    <row r="263">
      <c r="A263" s="3" t="n"/>
      <c r="B263" s="3" t="n"/>
      <c r="C263" s="4">
        <f>IF(A263="","",IF(L263="",IF(M263="Received","Ready to pay","Hold: conditional missing"),IF(O263="Received",IF(H263="Final","Closed out","Complete"),"Waiting: unconditional")))</f>
        <v/>
      </c>
      <c r="D263" s="5">
        <f>IF(AND(A263&lt;&gt;"",L263&lt;&gt;"",O263&lt;&gt;"Received"),TODAY()-L263,"")</f>
        <v/>
      </c>
      <c r="E263" s="4">
        <f>IF(OR(A263="",J263=""),"",IF(SUMPRODUCT(MAX(($A$3:A262=A263)*($B$3:B262=B263)*($K$3:K262)))=0,"First payment",IF(J263&gt;SUMPRODUCT(MAX(($A$3:A262=A263)*($B$3:B262=B263)*($K$3:K262)))+1,"Gap: "&amp;TEXT(SUMPRODUCT(MAX(($A$3:A262=A263)*($B$3:B262=B263)*($K$3:K262)))+1,"mmm d")&amp;" to "&amp;TEXT(J263-1,"mmm d")&amp;" not covered",IF(J263&lt;=SUMPRODUCT(MAX(($A$3:A262=A263)*($B$3:B262=B263)*($K$3:K262))),"Overlaps an earlier period","OK"))))</f>
        <v/>
      </c>
      <c r="F263" s="3" t="n"/>
      <c r="G263" s="3" t="n"/>
      <c r="H263" s="3" t="n"/>
      <c r="I263" s="6" t="n"/>
      <c r="J263" s="7" t="n"/>
      <c r="K263" s="7" t="n"/>
      <c r="L263" s="7" t="n"/>
      <c r="M263" s="3" t="n"/>
      <c r="N263" s="7" t="n"/>
      <c r="O263" s="3" t="n"/>
      <c r="P263" s="7" t="n"/>
      <c r="Q263" s="3" t="n"/>
      <c r="R263" s="3" t="n"/>
    </row>
    <row r="264">
      <c r="A264" s="3" t="n"/>
      <c r="B264" s="3" t="n"/>
      <c r="C264" s="4">
        <f>IF(A264="","",IF(L264="",IF(M264="Received","Ready to pay","Hold: conditional missing"),IF(O264="Received",IF(H264="Final","Closed out","Complete"),"Waiting: unconditional")))</f>
        <v/>
      </c>
      <c r="D264" s="5">
        <f>IF(AND(A264&lt;&gt;"",L264&lt;&gt;"",O264&lt;&gt;"Received"),TODAY()-L264,"")</f>
        <v/>
      </c>
      <c r="E264" s="4">
        <f>IF(OR(A264="",J264=""),"",IF(SUMPRODUCT(MAX(($A$3:A263=A264)*($B$3:B263=B264)*($K$3:K263)))=0,"First payment",IF(J264&gt;SUMPRODUCT(MAX(($A$3:A263=A264)*($B$3:B263=B264)*($K$3:K263)))+1,"Gap: "&amp;TEXT(SUMPRODUCT(MAX(($A$3:A263=A264)*($B$3:B263=B264)*($K$3:K263)))+1,"mmm d")&amp;" to "&amp;TEXT(J264-1,"mmm d")&amp;" not covered",IF(J264&lt;=SUMPRODUCT(MAX(($A$3:A263=A264)*($B$3:B263=B264)*($K$3:K263))),"Overlaps an earlier period","OK"))))</f>
        <v/>
      </c>
      <c r="F264" s="3" t="n"/>
      <c r="G264" s="3" t="n"/>
      <c r="H264" s="3" t="n"/>
      <c r="I264" s="6" t="n"/>
      <c r="J264" s="7" t="n"/>
      <c r="K264" s="7" t="n"/>
      <c r="L264" s="7" t="n"/>
      <c r="M264" s="3" t="n"/>
      <c r="N264" s="7" t="n"/>
      <c r="O264" s="3" t="n"/>
      <c r="P264" s="7" t="n"/>
      <c r="Q264" s="3" t="n"/>
      <c r="R264" s="3" t="n"/>
    </row>
    <row r="265">
      <c r="A265" s="3" t="n"/>
      <c r="B265" s="3" t="n"/>
      <c r="C265" s="4">
        <f>IF(A265="","",IF(L265="",IF(M265="Received","Ready to pay","Hold: conditional missing"),IF(O265="Received",IF(H265="Final","Closed out","Complete"),"Waiting: unconditional")))</f>
        <v/>
      </c>
      <c r="D265" s="5">
        <f>IF(AND(A265&lt;&gt;"",L265&lt;&gt;"",O265&lt;&gt;"Received"),TODAY()-L265,"")</f>
        <v/>
      </c>
      <c r="E265" s="4">
        <f>IF(OR(A265="",J265=""),"",IF(SUMPRODUCT(MAX(($A$3:A264=A265)*($B$3:B264=B265)*($K$3:K264)))=0,"First payment",IF(J265&gt;SUMPRODUCT(MAX(($A$3:A264=A265)*($B$3:B264=B265)*($K$3:K264)))+1,"Gap: "&amp;TEXT(SUMPRODUCT(MAX(($A$3:A264=A265)*($B$3:B264=B265)*($K$3:K264)))+1,"mmm d")&amp;" to "&amp;TEXT(J265-1,"mmm d")&amp;" not covered",IF(J265&lt;=SUMPRODUCT(MAX(($A$3:A264=A265)*($B$3:B264=B265)*($K$3:K264))),"Overlaps an earlier period","OK"))))</f>
        <v/>
      </c>
      <c r="F265" s="3" t="n"/>
      <c r="G265" s="3" t="n"/>
      <c r="H265" s="3" t="n"/>
      <c r="I265" s="6" t="n"/>
      <c r="J265" s="7" t="n"/>
      <c r="K265" s="7" t="n"/>
      <c r="L265" s="7" t="n"/>
      <c r="M265" s="3" t="n"/>
      <c r="N265" s="7" t="n"/>
      <c r="O265" s="3" t="n"/>
      <c r="P265" s="7" t="n"/>
      <c r="Q265" s="3" t="n"/>
      <c r="R265" s="3" t="n"/>
    </row>
    <row r="266">
      <c r="A266" s="3" t="n"/>
      <c r="B266" s="3" t="n"/>
      <c r="C266" s="4">
        <f>IF(A266="","",IF(L266="",IF(M266="Received","Ready to pay","Hold: conditional missing"),IF(O266="Received",IF(H266="Final","Closed out","Complete"),"Waiting: unconditional")))</f>
        <v/>
      </c>
      <c r="D266" s="5">
        <f>IF(AND(A266&lt;&gt;"",L266&lt;&gt;"",O266&lt;&gt;"Received"),TODAY()-L266,"")</f>
        <v/>
      </c>
      <c r="E266" s="4">
        <f>IF(OR(A266="",J266=""),"",IF(SUMPRODUCT(MAX(($A$3:A265=A266)*($B$3:B265=B266)*($K$3:K265)))=0,"First payment",IF(J266&gt;SUMPRODUCT(MAX(($A$3:A265=A266)*($B$3:B265=B266)*($K$3:K265)))+1,"Gap: "&amp;TEXT(SUMPRODUCT(MAX(($A$3:A265=A266)*($B$3:B265=B266)*($K$3:K265)))+1,"mmm d")&amp;" to "&amp;TEXT(J266-1,"mmm d")&amp;" not covered",IF(J266&lt;=SUMPRODUCT(MAX(($A$3:A265=A266)*($B$3:B265=B266)*($K$3:K265))),"Overlaps an earlier period","OK"))))</f>
        <v/>
      </c>
      <c r="F266" s="3" t="n"/>
      <c r="G266" s="3" t="n"/>
      <c r="H266" s="3" t="n"/>
      <c r="I266" s="6" t="n"/>
      <c r="J266" s="7" t="n"/>
      <c r="K266" s="7" t="n"/>
      <c r="L266" s="7" t="n"/>
      <c r="M266" s="3" t="n"/>
      <c r="N266" s="7" t="n"/>
      <c r="O266" s="3" t="n"/>
      <c r="P266" s="7" t="n"/>
      <c r="Q266" s="3" t="n"/>
      <c r="R266" s="3" t="n"/>
    </row>
    <row r="267">
      <c r="A267" s="3" t="n"/>
      <c r="B267" s="3" t="n"/>
      <c r="C267" s="4">
        <f>IF(A267="","",IF(L267="",IF(M267="Received","Ready to pay","Hold: conditional missing"),IF(O267="Received",IF(H267="Final","Closed out","Complete"),"Waiting: unconditional")))</f>
        <v/>
      </c>
      <c r="D267" s="5">
        <f>IF(AND(A267&lt;&gt;"",L267&lt;&gt;"",O267&lt;&gt;"Received"),TODAY()-L267,"")</f>
        <v/>
      </c>
      <c r="E267" s="4">
        <f>IF(OR(A267="",J267=""),"",IF(SUMPRODUCT(MAX(($A$3:A266=A267)*($B$3:B266=B267)*($K$3:K266)))=0,"First payment",IF(J267&gt;SUMPRODUCT(MAX(($A$3:A266=A267)*($B$3:B266=B267)*($K$3:K266)))+1,"Gap: "&amp;TEXT(SUMPRODUCT(MAX(($A$3:A266=A267)*($B$3:B266=B267)*($K$3:K266)))+1,"mmm d")&amp;" to "&amp;TEXT(J267-1,"mmm d")&amp;" not covered",IF(J267&lt;=SUMPRODUCT(MAX(($A$3:A266=A267)*($B$3:B266=B267)*($K$3:K266))),"Overlaps an earlier period","OK"))))</f>
        <v/>
      </c>
      <c r="F267" s="3" t="n"/>
      <c r="G267" s="3" t="n"/>
      <c r="H267" s="3" t="n"/>
      <c r="I267" s="6" t="n"/>
      <c r="J267" s="7" t="n"/>
      <c r="K267" s="7" t="n"/>
      <c r="L267" s="7" t="n"/>
      <c r="M267" s="3" t="n"/>
      <c r="N267" s="7" t="n"/>
      <c r="O267" s="3" t="n"/>
      <c r="P267" s="7" t="n"/>
      <c r="Q267" s="3" t="n"/>
      <c r="R267" s="3" t="n"/>
    </row>
    <row r="268">
      <c r="A268" s="3" t="n"/>
      <c r="B268" s="3" t="n"/>
      <c r="C268" s="4">
        <f>IF(A268="","",IF(L268="",IF(M268="Received","Ready to pay","Hold: conditional missing"),IF(O268="Received",IF(H268="Final","Closed out","Complete"),"Waiting: unconditional")))</f>
        <v/>
      </c>
      <c r="D268" s="5">
        <f>IF(AND(A268&lt;&gt;"",L268&lt;&gt;"",O268&lt;&gt;"Received"),TODAY()-L268,"")</f>
        <v/>
      </c>
      <c r="E268" s="4">
        <f>IF(OR(A268="",J268=""),"",IF(SUMPRODUCT(MAX(($A$3:A267=A268)*($B$3:B267=B268)*($K$3:K267)))=0,"First payment",IF(J268&gt;SUMPRODUCT(MAX(($A$3:A267=A268)*($B$3:B267=B268)*($K$3:K267)))+1,"Gap: "&amp;TEXT(SUMPRODUCT(MAX(($A$3:A267=A268)*($B$3:B267=B268)*($K$3:K267)))+1,"mmm d")&amp;" to "&amp;TEXT(J268-1,"mmm d")&amp;" not covered",IF(J268&lt;=SUMPRODUCT(MAX(($A$3:A267=A268)*($B$3:B267=B268)*($K$3:K267))),"Overlaps an earlier period","OK"))))</f>
        <v/>
      </c>
      <c r="F268" s="3" t="n"/>
      <c r="G268" s="3" t="n"/>
      <c r="H268" s="3" t="n"/>
      <c r="I268" s="6" t="n"/>
      <c r="J268" s="7" t="n"/>
      <c r="K268" s="7" t="n"/>
      <c r="L268" s="7" t="n"/>
      <c r="M268" s="3" t="n"/>
      <c r="N268" s="7" t="n"/>
      <c r="O268" s="3" t="n"/>
      <c r="P268" s="7" t="n"/>
      <c r="Q268" s="3" t="n"/>
      <c r="R268" s="3" t="n"/>
    </row>
    <row r="269">
      <c r="A269" s="3" t="n"/>
      <c r="B269" s="3" t="n"/>
      <c r="C269" s="4">
        <f>IF(A269="","",IF(L269="",IF(M269="Received","Ready to pay","Hold: conditional missing"),IF(O269="Received",IF(H269="Final","Closed out","Complete"),"Waiting: unconditional")))</f>
        <v/>
      </c>
      <c r="D269" s="5">
        <f>IF(AND(A269&lt;&gt;"",L269&lt;&gt;"",O269&lt;&gt;"Received"),TODAY()-L269,"")</f>
        <v/>
      </c>
      <c r="E269" s="4">
        <f>IF(OR(A269="",J269=""),"",IF(SUMPRODUCT(MAX(($A$3:A268=A269)*($B$3:B268=B269)*($K$3:K268)))=0,"First payment",IF(J269&gt;SUMPRODUCT(MAX(($A$3:A268=A269)*($B$3:B268=B269)*($K$3:K268)))+1,"Gap: "&amp;TEXT(SUMPRODUCT(MAX(($A$3:A268=A269)*($B$3:B268=B269)*($K$3:K268)))+1,"mmm d")&amp;" to "&amp;TEXT(J269-1,"mmm d")&amp;" not covered",IF(J269&lt;=SUMPRODUCT(MAX(($A$3:A268=A269)*($B$3:B268=B269)*($K$3:K268))),"Overlaps an earlier period","OK"))))</f>
        <v/>
      </c>
      <c r="F269" s="3" t="n"/>
      <c r="G269" s="3" t="n"/>
      <c r="H269" s="3" t="n"/>
      <c r="I269" s="6" t="n"/>
      <c r="J269" s="7" t="n"/>
      <c r="K269" s="7" t="n"/>
      <c r="L269" s="7" t="n"/>
      <c r="M269" s="3" t="n"/>
      <c r="N269" s="7" t="n"/>
      <c r="O269" s="3" t="n"/>
      <c r="P269" s="7" t="n"/>
      <c r="Q269" s="3" t="n"/>
      <c r="R269" s="3" t="n"/>
    </row>
    <row r="270">
      <c r="A270" s="3" t="n"/>
      <c r="B270" s="3" t="n"/>
      <c r="C270" s="4">
        <f>IF(A270="","",IF(L270="",IF(M270="Received","Ready to pay","Hold: conditional missing"),IF(O270="Received",IF(H270="Final","Closed out","Complete"),"Waiting: unconditional")))</f>
        <v/>
      </c>
      <c r="D270" s="5">
        <f>IF(AND(A270&lt;&gt;"",L270&lt;&gt;"",O270&lt;&gt;"Received"),TODAY()-L270,"")</f>
        <v/>
      </c>
      <c r="E270" s="4">
        <f>IF(OR(A270="",J270=""),"",IF(SUMPRODUCT(MAX(($A$3:A269=A270)*($B$3:B269=B270)*($K$3:K269)))=0,"First payment",IF(J270&gt;SUMPRODUCT(MAX(($A$3:A269=A270)*($B$3:B269=B270)*($K$3:K269)))+1,"Gap: "&amp;TEXT(SUMPRODUCT(MAX(($A$3:A269=A270)*($B$3:B269=B270)*($K$3:K269)))+1,"mmm d")&amp;" to "&amp;TEXT(J270-1,"mmm d")&amp;" not covered",IF(J270&lt;=SUMPRODUCT(MAX(($A$3:A269=A270)*($B$3:B269=B270)*($K$3:K269))),"Overlaps an earlier period","OK"))))</f>
        <v/>
      </c>
      <c r="F270" s="3" t="n"/>
      <c r="G270" s="3" t="n"/>
      <c r="H270" s="3" t="n"/>
      <c r="I270" s="6" t="n"/>
      <c r="J270" s="7" t="n"/>
      <c r="K270" s="7" t="n"/>
      <c r="L270" s="7" t="n"/>
      <c r="M270" s="3" t="n"/>
      <c r="N270" s="7" t="n"/>
      <c r="O270" s="3" t="n"/>
      <c r="P270" s="7" t="n"/>
      <c r="Q270" s="3" t="n"/>
      <c r="R270" s="3" t="n"/>
    </row>
    <row r="271">
      <c r="A271" s="3" t="n"/>
      <c r="B271" s="3" t="n"/>
      <c r="C271" s="4">
        <f>IF(A271="","",IF(L271="",IF(M271="Received","Ready to pay","Hold: conditional missing"),IF(O271="Received",IF(H271="Final","Closed out","Complete"),"Waiting: unconditional")))</f>
        <v/>
      </c>
      <c r="D271" s="5">
        <f>IF(AND(A271&lt;&gt;"",L271&lt;&gt;"",O271&lt;&gt;"Received"),TODAY()-L271,"")</f>
        <v/>
      </c>
      <c r="E271" s="4">
        <f>IF(OR(A271="",J271=""),"",IF(SUMPRODUCT(MAX(($A$3:A270=A271)*($B$3:B270=B271)*($K$3:K270)))=0,"First payment",IF(J271&gt;SUMPRODUCT(MAX(($A$3:A270=A271)*($B$3:B270=B271)*($K$3:K270)))+1,"Gap: "&amp;TEXT(SUMPRODUCT(MAX(($A$3:A270=A271)*($B$3:B270=B271)*($K$3:K270)))+1,"mmm d")&amp;" to "&amp;TEXT(J271-1,"mmm d")&amp;" not covered",IF(J271&lt;=SUMPRODUCT(MAX(($A$3:A270=A271)*($B$3:B270=B271)*($K$3:K270))),"Overlaps an earlier period","OK"))))</f>
        <v/>
      </c>
      <c r="F271" s="3" t="n"/>
      <c r="G271" s="3" t="n"/>
      <c r="H271" s="3" t="n"/>
      <c r="I271" s="6" t="n"/>
      <c r="J271" s="7" t="n"/>
      <c r="K271" s="7" t="n"/>
      <c r="L271" s="7" t="n"/>
      <c r="M271" s="3" t="n"/>
      <c r="N271" s="7" t="n"/>
      <c r="O271" s="3" t="n"/>
      <c r="P271" s="7" t="n"/>
      <c r="Q271" s="3" t="n"/>
      <c r="R271" s="3" t="n"/>
    </row>
    <row r="272">
      <c r="A272" s="3" t="n"/>
      <c r="B272" s="3" t="n"/>
      <c r="C272" s="4">
        <f>IF(A272="","",IF(L272="",IF(M272="Received","Ready to pay","Hold: conditional missing"),IF(O272="Received",IF(H272="Final","Closed out","Complete"),"Waiting: unconditional")))</f>
        <v/>
      </c>
      <c r="D272" s="5">
        <f>IF(AND(A272&lt;&gt;"",L272&lt;&gt;"",O272&lt;&gt;"Received"),TODAY()-L272,"")</f>
        <v/>
      </c>
      <c r="E272" s="4">
        <f>IF(OR(A272="",J272=""),"",IF(SUMPRODUCT(MAX(($A$3:A271=A272)*($B$3:B271=B272)*($K$3:K271)))=0,"First payment",IF(J272&gt;SUMPRODUCT(MAX(($A$3:A271=A272)*($B$3:B271=B272)*($K$3:K271)))+1,"Gap: "&amp;TEXT(SUMPRODUCT(MAX(($A$3:A271=A272)*($B$3:B271=B272)*($K$3:K271)))+1,"mmm d")&amp;" to "&amp;TEXT(J272-1,"mmm d")&amp;" not covered",IF(J272&lt;=SUMPRODUCT(MAX(($A$3:A271=A272)*($B$3:B271=B272)*($K$3:K271))),"Overlaps an earlier period","OK"))))</f>
        <v/>
      </c>
      <c r="F272" s="3" t="n"/>
      <c r="G272" s="3" t="n"/>
      <c r="H272" s="3" t="n"/>
      <c r="I272" s="6" t="n"/>
      <c r="J272" s="7" t="n"/>
      <c r="K272" s="7" t="n"/>
      <c r="L272" s="7" t="n"/>
      <c r="M272" s="3" t="n"/>
      <c r="N272" s="7" t="n"/>
      <c r="O272" s="3" t="n"/>
      <c r="P272" s="7" t="n"/>
      <c r="Q272" s="3" t="n"/>
      <c r="R272" s="3" t="n"/>
    </row>
    <row r="273">
      <c r="A273" s="3" t="n"/>
      <c r="B273" s="3" t="n"/>
      <c r="C273" s="4">
        <f>IF(A273="","",IF(L273="",IF(M273="Received","Ready to pay","Hold: conditional missing"),IF(O273="Received",IF(H273="Final","Closed out","Complete"),"Waiting: unconditional")))</f>
        <v/>
      </c>
      <c r="D273" s="5">
        <f>IF(AND(A273&lt;&gt;"",L273&lt;&gt;"",O273&lt;&gt;"Received"),TODAY()-L273,"")</f>
        <v/>
      </c>
      <c r="E273" s="4">
        <f>IF(OR(A273="",J273=""),"",IF(SUMPRODUCT(MAX(($A$3:A272=A273)*($B$3:B272=B273)*($K$3:K272)))=0,"First payment",IF(J273&gt;SUMPRODUCT(MAX(($A$3:A272=A273)*($B$3:B272=B273)*($K$3:K272)))+1,"Gap: "&amp;TEXT(SUMPRODUCT(MAX(($A$3:A272=A273)*($B$3:B272=B273)*($K$3:K272)))+1,"mmm d")&amp;" to "&amp;TEXT(J273-1,"mmm d")&amp;" not covered",IF(J273&lt;=SUMPRODUCT(MAX(($A$3:A272=A273)*($B$3:B272=B273)*($K$3:K272))),"Overlaps an earlier period","OK"))))</f>
        <v/>
      </c>
      <c r="F273" s="3" t="n"/>
      <c r="G273" s="3" t="n"/>
      <c r="H273" s="3" t="n"/>
      <c r="I273" s="6" t="n"/>
      <c r="J273" s="7" t="n"/>
      <c r="K273" s="7" t="n"/>
      <c r="L273" s="7" t="n"/>
      <c r="M273" s="3" t="n"/>
      <c r="N273" s="7" t="n"/>
      <c r="O273" s="3" t="n"/>
      <c r="P273" s="7" t="n"/>
      <c r="Q273" s="3" t="n"/>
      <c r="R273" s="3" t="n"/>
    </row>
    <row r="274">
      <c r="A274" s="3" t="n"/>
      <c r="B274" s="3" t="n"/>
      <c r="C274" s="4">
        <f>IF(A274="","",IF(L274="",IF(M274="Received","Ready to pay","Hold: conditional missing"),IF(O274="Received",IF(H274="Final","Closed out","Complete"),"Waiting: unconditional")))</f>
        <v/>
      </c>
      <c r="D274" s="5">
        <f>IF(AND(A274&lt;&gt;"",L274&lt;&gt;"",O274&lt;&gt;"Received"),TODAY()-L274,"")</f>
        <v/>
      </c>
      <c r="E274" s="4">
        <f>IF(OR(A274="",J274=""),"",IF(SUMPRODUCT(MAX(($A$3:A273=A274)*($B$3:B273=B274)*($K$3:K273)))=0,"First payment",IF(J274&gt;SUMPRODUCT(MAX(($A$3:A273=A274)*($B$3:B273=B274)*($K$3:K273)))+1,"Gap: "&amp;TEXT(SUMPRODUCT(MAX(($A$3:A273=A274)*($B$3:B273=B274)*($K$3:K273)))+1,"mmm d")&amp;" to "&amp;TEXT(J274-1,"mmm d")&amp;" not covered",IF(J274&lt;=SUMPRODUCT(MAX(($A$3:A273=A274)*($B$3:B273=B274)*($K$3:K273))),"Overlaps an earlier period","OK"))))</f>
        <v/>
      </c>
      <c r="F274" s="3" t="n"/>
      <c r="G274" s="3" t="n"/>
      <c r="H274" s="3" t="n"/>
      <c r="I274" s="6" t="n"/>
      <c r="J274" s="7" t="n"/>
      <c r="K274" s="7" t="n"/>
      <c r="L274" s="7" t="n"/>
      <c r="M274" s="3" t="n"/>
      <c r="N274" s="7" t="n"/>
      <c r="O274" s="3" t="n"/>
      <c r="P274" s="7" t="n"/>
      <c r="Q274" s="3" t="n"/>
      <c r="R274" s="3" t="n"/>
    </row>
    <row r="275">
      <c r="A275" s="3" t="n"/>
      <c r="B275" s="3" t="n"/>
      <c r="C275" s="4">
        <f>IF(A275="","",IF(L275="",IF(M275="Received","Ready to pay","Hold: conditional missing"),IF(O275="Received",IF(H275="Final","Closed out","Complete"),"Waiting: unconditional")))</f>
        <v/>
      </c>
      <c r="D275" s="5">
        <f>IF(AND(A275&lt;&gt;"",L275&lt;&gt;"",O275&lt;&gt;"Received"),TODAY()-L275,"")</f>
        <v/>
      </c>
      <c r="E275" s="4">
        <f>IF(OR(A275="",J275=""),"",IF(SUMPRODUCT(MAX(($A$3:A274=A275)*($B$3:B274=B275)*($K$3:K274)))=0,"First payment",IF(J275&gt;SUMPRODUCT(MAX(($A$3:A274=A275)*($B$3:B274=B275)*($K$3:K274)))+1,"Gap: "&amp;TEXT(SUMPRODUCT(MAX(($A$3:A274=A275)*($B$3:B274=B275)*($K$3:K274)))+1,"mmm d")&amp;" to "&amp;TEXT(J275-1,"mmm d")&amp;" not covered",IF(J275&lt;=SUMPRODUCT(MAX(($A$3:A274=A275)*($B$3:B274=B275)*($K$3:K274))),"Overlaps an earlier period","OK"))))</f>
        <v/>
      </c>
      <c r="F275" s="3" t="n"/>
      <c r="G275" s="3" t="n"/>
      <c r="H275" s="3" t="n"/>
      <c r="I275" s="6" t="n"/>
      <c r="J275" s="7" t="n"/>
      <c r="K275" s="7" t="n"/>
      <c r="L275" s="7" t="n"/>
      <c r="M275" s="3" t="n"/>
      <c r="N275" s="7" t="n"/>
      <c r="O275" s="3" t="n"/>
      <c r="P275" s="7" t="n"/>
      <c r="Q275" s="3" t="n"/>
      <c r="R275" s="3" t="n"/>
    </row>
    <row r="276">
      <c r="A276" s="3" t="n"/>
      <c r="B276" s="3" t="n"/>
      <c r="C276" s="4">
        <f>IF(A276="","",IF(L276="",IF(M276="Received","Ready to pay","Hold: conditional missing"),IF(O276="Received",IF(H276="Final","Closed out","Complete"),"Waiting: unconditional")))</f>
        <v/>
      </c>
      <c r="D276" s="5">
        <f>IF(AND(A276&lt;&gt;"",L276&lt;&gt;"",O276&lt;&gt;"Received"),TODAY()-L276,"")</f>
        <v/>
      </c>
      <c r="E276" s="4">
        <f>IF(OR(A276="",J276=""),"",IF(SUMPRODUCT(MAX(($A$3:A275=A276)*($B$3:B275=B276)*($K$3:K275)))=0,"First payment",IF(J276&gt;SUMPRODUCT(MAX(($A$3:A275=A276)*($B$3:B275=B276)*($K$3:K275)))+1,"Gap: "&amp;TEXT(SUMPRODUCT(MAX(($A$3:A275=A276)*($B$3:B275=B276)*($K$3:K275)))+1,"mmm d")&amp;" to "&amp;TEXT(J276-1,"mmm d")&amp;" not covered",IF(J276&lt;=SUMPRODUCT(MAX(($A$3:A275=A276)*($B$3:B275=B276)*($K$3:K275))),"Overlaps an earlier period","OK"))))</f>
        <v/>
      </c>
      <c r="F276" s="3" t="n"/>
      <c r="G276" s="3" t="n"/>
      <c r="H276" s="3" t="n"/>
      <c r="I276" s="6" t="n"/>
      <c r="J276" s="7" t="n"/>
      <c r="K276" s="7" t="n"/>
      <c r="L276" s="7" t="n"/>
      <c r="M276" s="3" t="n"/>
      <c r="N276" s="7" t="n"/>
      <c r="O276" s="3" t="n"/>
      <c r="P276" s="7" t="n"/>
      <c r="Q276" s="3" t="n"/>
      <c r="R276" s="3" t="n"/>
    </row>
    <row r="277">
      <c r="A277" s="3" t="n"/>
      <c r="B277" s="3" t="n"/>
      <c r="C277" s="4">
        <f>IF(A277="","",IF(L277="",IF(M277="Received","Ready to pay","Hold: conditional missing"),IF(O277="Received",IF(H277="Final","Closed out","Complete"),"Waiting: unconditional")))</f>
        <v/>
      </c>
      <c r="D277" s="5">
        <f>IF(AND(A277&lt;&gt;"",L277&lt;&gt;"",O277&lt;&gt;"Received"),TODAY()-L277,"")</f>
        <v/>
      </c>
      <c r="E277" s="4">
        <f>IF(OR(A277="",J277=""),"",IF(SUMPRODUCT(MAX(($A$3:A276=A277)*($B$3:B276=B277)*($K$3:K276)))=0,"First payment",IF(J277&gt;SUMPRODUCT(MAX(($A$3:A276=A277)*($B$3:B276=B277)*($K$3:K276)))+1,"Gap: "&amp;TEXT(SUMPRODUCT(MAX(($A$3:A276=A277)*($B$3:B276=B277)*($K$3:K276)))+1,"mmm d")&amp;" to "&amp;TEXT(J277-1,"mmm d")&amp;" not covered",IF(J277&lt;=SUMPRODUCT(MAX(($A$3:A276=A277)*($B$3:B276=B277)*($K$3:K276))),"Overlaps an earlier period","OK"))))</f>
        <v/>
      </c>
      <c r="F277" s="3" t="n"/>
      <c r="G277" s="3" t="n"/>
      <c r="H277" s="3" t="n"/>
      <c r="I277" s="6" t="n"/>
      <c r="J277" s="7" t="n"/>
      <c r="K277" s="7" t="n"/>
      <c r="L277" s="7" t="n"/>
      <c r="M277" s="3" t="n"/>
      <c r="N277" s="7" t="n"/>
      <c r="O277" s="3" t="n"/>
      <c r="P277" s="7" t="n"/>
      <c r="Q277" s="3" t="n"/>
      <c r="R277" s="3" t="n"/>
    </row>
    <row r="278">
      <c r="A278" s="3" t="n"/>
      <c r="B278" s="3" t="n"/>
      <c r="C278" s="4">
        <f>IF(A278="","",IF(L278="",IF(M278="Received","Ready to pay","Hold: conditional missing"),IF(O278="Received",IF(H278="Final","Closed out","Complete"),"Waiting: unconditional")))</f>
        <v/>
      </c>
      <c r="D278" s="5">
        <f>IF(AND(A278&lt;&gt;"",L278&lt;&gt;"",O278&lt;&gt;"Received"),TODAY()-L278,"")</f>
        <v/>
      </c>
      <c r="E278" s="4">
        <f>IF(OR(A278="",J278=""),"",IF(SUMPRODUCT(MAX(($A$3:A277=A278)*($B$3:B277=B278)*($K$3:K277)))=0,"First payment",IF(J278&gt;SUMPRODUCT(MAX(($A$3:A277=A278)*($B$3:B277=B278)*($K$3:K277)))+1,"Gap: "&amp;TEXT(SUMPRODUCT(MAX(($A$3:A277=A278)*($B$3:B277=B278)*($K$3:K277)))+1,"mmm d")&amp;" to "&amp;TEXT(J278-1,"mmm d")&amp;" not covered",IF(J278&lt;=SUMPRODUCT(MAX(($A$3:A277=A278)*($B$3:B277=B278)*($K$3:K277))),"Overlaps an earlier period","OK"))))</f>
        <v/>
      </c>
      <c r="F278" s="3" t="n"/>
      <c r="G278" s="3" t="n"/>
      <c r="H278" s="3" t="n"/>
      <c r="I278" s="6" t="n"/>
      <c r="J278" s="7" t="n"/>
      <c r="K278" s="7" t="n"/>
      <c r="L278" s="7" t="n"/>
      <c r="M278" s="3" t="n"/>
      <c r="N278" s="7" t="n"/>
      <c r="O278" s="3" t="n"/>
      <c r="P278" s="7" t="n"/>
      <c r="Q278" s="3" t="n"/>
      <c r="R278" s="3" t="n"/>
    </row>
    <row r="279">
      <c r="A279" s="3" t="n"/>
      <c r="B279" s="3" t="n"/>
      <c r="C279" s="4">
        <f>IF(A279="","",IF(L279="",IF(M279="Received","Ready to pay","Hold: conditional missing"),IF(O279="Received",IF(H279="Final","Closed out","Complete"),"Waiting: unconditional")))</f>
        <v/>
      </c>
      <c r="D279" s="5">
        <f>IF(AND(A279&lt;&gt;"",L279&lt;&gt;"",O279&lt;&gt;"Received"),TODAY()-L279,"")</f>
        <v/>
      </c>
      <c r="E279" s="4">
        <f>IF(OR(A279="",J279=""),"",IF(SUMPRODUCT(MAX(($A$3:A278=A279)*($B$3:B278=B279)*($K$3:K278)))=0,"First payment",IF(J279&gt;SUMPRODUCT(MAX(($A$3:A278=A279)*($B$3:B278=B279)*($K$3:K278)))+1,"Gap: "&amp;TEXT(SUMPRODUCT(MAX(($A$3:A278=A279)*($B$3:B278=B279)*($K$3:K278)))+1,"mmm d")&amp;" to "&amp;TEXT(J279-1,"mmm d")&amp;" not covered",IF(J279&lt;=SUMPRODUCT(MAX(($A$3:A278=A279)*($B$3:B278=B279)*($K$3:K278))),"Overlaps an earlier period","OK"))))</f>
        <v/>
      </c>
      <c r="F279" s="3" t="n"/>
      <c r="G279" s="3" t="n"/>
      <c r="H279" s="3" t="n"/>
      <c r="I279" s="6" t="n"/>
      <c r="J279" s="7" t="n"/>
      <c r="K279" s="7" t="n"/>
      <c r="L279" s="7" t="n"/>
      <c r="M279" s="3" t="n"/>
      <c r="N279" s="7" t="n"/>
      <c r="O279" s="3" t="n"/>
      <c r="P279" s="7" t="n"/>
      <c r="Q279" s="3" t="n"/>
      <c r="R279" s="3" t="n"/>
    </row>
    <row r="280">
      <c r="A280" s="3" t="n"/>
      <c r="B280" s="3" t="n"/>
      <c r="C280" s="4">
        <f>IF(A280="","",IF(L280="",IF(M280="Received","Ready to pay","Hold: conditional missing"),IF(O280="Received",IF(H280="Final","Closed out","Complete"),"Waiting: unconditional")))</f>
        <v/>
      </c>
      <c r="D280" s="5">
        <f>IF(AND(A280&lt;&gt;"",L280&lt;&gt;"",O280&lt;&gt;"Received"),TODAY()-L280,"")</f>
        <v/>
      </c>
      <c r="E280" s="4">
        <f>IF(OR(A280="",J280=""),"",IF(SUMPRODUCT(MAX(($A$3:A279=A280)*($B$3:B279=B280)*($K$3:K279)))=0,"First payment",IF(J280&gt;SUMPRODUCT(MAX(($A$3:A279=A280)*($B$3:B279=B280)*($K$3:K279)))+1,"Gap: "&amp;TEXT(SUMPRODUCT(MAX(($A$3:A279=A280)*($B$3:B279=B280)*($K$3:K279)))+1,"mmm d")&amp;" to "&amp;TEXT(J280-1,"mmm d")&amp;" not covered",IF(J280&lt;=SUMPRODUCT(MAX(($A$3:A279=A280)*($B$3:B279=B280)*($K$3:K279))),"Overlaps an earlier period","OK"))))</f>
        <v/>
      </c>
      <c r="F280" s="3" t="n"/>
      <c r="G280" s="3" t="n"/>
      <c r="H280" s="3" t="n"/>
      <c r="I280" s="6" t="n"/>
      <c r="J280" s="7" t="n"/>
      <c r="K280" s="7" t="n"/>
      <c r="L280" s="7" t="n"/>
      <c r="M280" s="3" t="n"/>
      <c r="N280" s="7" t="n"/>
      <c r="O280" s="3" t="n"/>
      <c r="P280" s="7" t="n"/>
      <c r="Q280" s="3" t="n"/>
      <c r="R280" s="3" t="n"/>
    </row>
    <row r="281">
      <c r="A281" s="3" t="n"/>
      <c r="B281" s="3" t="n"/>
      <c r="C281" s="4">
        <f>IF(A281="","",IF(L281="",IF(M281="Received","Ready to pay","Hold: conditional missing"),IF(O281="Received",IF(H281="Final","Closed out","Complete"),"Waiting: unconditional")))</f>
        <v/>
      </c>
      <c r="D281" s="5">
        <f>IF(AND(A281&lt;&gt;"",L281&lt;&gt;"",O281&lt;&gt;"Received"),TODAY()-L281,"")</f>
        <v/>
      </c>
      <c r="E281" s="4">
        <f>IF(OR(A281="",J281=""),"",IF(SUMPRODUCT(MAX(($A$3:A280=A281)*($B$3:B280=B281)*($K$3:K280)))=0,"First payment",IF(J281&gt;SUMPRODUCT(MAX(($A$3:A280=A281)*($B$3:B280=B281)*($K$3:K280)))+1,"Gap: "&amp;TEXT(SUMPRODUCT(MAX(($A$3:A280=A281)*($B$3:B280=B281)*($K$3:K280)))+1,"mmm d")&amp;" to "&amp;TEXT(J281-1,"mmm d")&amp;" not covered",IF(J281&lt;=SUMPRODUCT(MAX(($A$3:A280=A281)*($B$3:B280=B281)*($K$3:K280))),"Overlaps an earlier period","OK"))))</f>
        <v/>
      </c>
      <c r="F281" s="3" t="n"/>
      <c r="G281" s="3" t="n"/>
      <c r="H281" s="3" t="n"/>
      <c r="I281" s="6" t="n"/>
      <c r="J281" s="7" t="n"/>
      <c r="K281" s="7" t="n"/>
      <c r="L281" s="7" t="n"/>
      <c r="M281" s="3" t="n"/>
      <c r="N281" s="7" t="n"/>
      <c r="O281" s="3" t="n"/>
      <c r="P281" s="7" t="n"/>
      <c r="Q281" s="3" t="n"/>
      <c r="R281" s="3" t="n"/>
    </row>
    <row r="282">
      <c r="A282" s="3" t="n"/>
      <c r="B282" s="3" t="n"/>
      <c r="C282" s="4">
        <f>IF(A282="","",IF(L282="",IF(M282="Received","Ready to pay","Hold: conditional missing"),IF(O282="Received",IF(H282="Final","Closed out","Complete"),"Waiting: unconditional")))</f>
        <v/>
      </c>
      <c r="D282" s="5">
        <f>IF(AND(A282&lt;&gt;"",L282&lt;&gt;"",O282&lt;&gt;"Received"),TODAY()-L282,"")</f>
        <v/>
      </c>
      <c r="E282" s="4">
        <f>IF(OR(A282="",J282=""),"",IF(SUMPRODUCT(MAX(($A$3:A281=A282)*($B$3:B281=B282)*($K$3:K281)))=0,"First payment",IF(J282&gt;SUMPRODUCT(MAX(($A$3:A281=A282)*($B$3:B281=B282)*($K$3:K281)))+1,"Gap: "&amp;TEXT(SUMPRODUCT(MAX(($A$3:A281=A282)*($B$3:B281=B282)*($K$3:K281)))+1,"mmm d")&amp;" to "&amp;TEXT(J282-1,"mmm d")&amp;" not covered",IF(J282&lt;=SUMPRODUCT(MAX(($A$3:A281=A282)*($B$3:B281=B282)*($K$3:K281))),"Overlaps an earlier period","OK"))))</f>
        <v/>
      </c>
      <c r="F282" s="3" t="n"/>
      <c r="G282" s="3" t="n"/>
      <c r="H282" s="3" t="n"/>
      <c r="I282" s="6" t="n"/>
      <c r="J282" s="7" t="n"/>
      <c r="K282" s="7" t="n"/>
      <c r="L282" s="7" t="n"/>
      <c r="M282" s="3" t="n"/>
      <c r="N282" s="7" t="n"/>
      <c r="O282" s="3" t="n"/>
      <c r="P282" s="7" t="n"/>
      <c r="Q282" s="3" t="n"/>
      <c r="R282" s="3" t="n"/>
    </row>
    <row r="283">
      <c r="A283" s="3" t="n"/>
      <c r="B283" s="3" t="n"/>
      <c r="C283" s="4">
        <f>IF(A283="","",IF(L283="",IF(M283="Received","Ready to pay","Hold: conditional missing"),IF(O283="Received",IF(H283="Final","Closed out","Complete"),"Waiting: unconditional")))</f>
        <v/>
      </c>
      <c r="D283" s="5">
        <f>IF(AND(A283&lt;&gt;"",L283&lt;&gt;"",O283&lt;&gt;"Received"),TODAY()-L283,"")</f>
        <v/>
      </c>
      <c r="E283" s="4">
        <f>IF(OR(A283="",J283=""),"",IF(SUMPRODUCT(MAX(($A$3:A282=A283)*($B$3:B282=B283)*($K$3:K282)))=0,"First payment",IF(J283&gt;SUMPRODUCT(MAX(($A$3:A282=A283)*($B$3:B282=B283)*($K$3:K282)))+1,"Gap: "&amp;TEXT(SUMPRODUCT(MAX(($A$3:A282=A283)*($B$3:B282=B283)*($K$3:K282)))+1,"mmm d")&amp;" to "&amp;TEXT(J283-1,"mmm d")&amp;" not covered",IF(J283&lt;=SUMPRODUCT(MAX(($A$3:A282=A283)*($B$3:B282=B283)*($K$3:K282))),"Overlaps an earlier period","OK"))))</f>
        <v/>
      </c>
      <c r="F283" s="3" t="n"/>
      <c r="G283" s="3" t="n"/>
      <c r="H283" s="3" t="n"/>
      <c r="I283" s="6" t="n"/>
      <c r="J283" s="7" t="n"/>
      <c r="K283" s="7" t="n"/>
      <c r="L283" s="7" t="n"/>
      <c r="M283" s="3" t="n"/>
      <c r="N283" s="7" t="n"/>
      <c r="O283" s="3" t="n"/>
      <c r="P283" s="7" t="n"/>
      <c r="Q283" s="3" t="n"/>
      <c r="R283" s="3" t="n"/>
    </row>
    <row r="284">
      <c r="A284" s="3" t="n"/>
      <c r="B284" s="3" t="n"/>
      <c r="C284" s="4">
        <f>IF(A284="","",IF(L284="",IF(M284="Received","Ready to pay","Hold: conditional missing"),IF(O284="Received",IF(H284="Final","Closed out","Complete"),"Waiting: unconditional")))</f>
        <v/>
      </c>
      <c r="D284" s="5">
        <f>IF(AND(A284&lt;&gt;"",L284&lt;&gt;"",O284&lt;&gt;"Received"),TODAY()-L284,"")</f>
        <v/>
      </c>
      <c r="E284" s="4">
        <f>IF(OR(A284="",J284=""),"",IF(SUMPRODUCT(MAX(($A$3:A283=A284)*($B$3:B283=B284)*($K$3:K283)))=0,"First payment",IF(J284&gt;SUMPRODUCT(MAX(($A$3:A283=A284)*($B$3:B283=B284)*($K$3:K283)))+1,"Gap: "&amp;TEXT(SUMPRODUCT(MAX(($A$3:A283=A284)*($B$3:B283=B284)*($K$3:K283)))+1,"mmm d")&amp;" to "&amp;TEXT(J284-1,"mmm d")&amp;" not covered",IF(J284&lt;=SUMPRODUCT(MAX(($A$3:A283=A284)*($B$3:B283=B284)*($K$3:K283))),"Overlaps an earlier period","OK"))))</f>
        <v/>
      </c>
      <c r="F284" s="3" t="n"/>
      <c r="G284" s="3" t="n"/>
      <c r="H284" s="3" t="n"/>
      <c r="I284" s="6" t="n"/>
      <c r="J284" s="7" t="n"/>
      <c r="K284" s="7" t="n"/>
      <c r="L284" s="7" t="n"/>
      <c r="M284" s="3" t="n"/>
      <c r="N284" s="7" t="n"/>
      <c r="O284" s="3" t="n"/>
      <c r="P284" s="7" t="n"/>
      <c r="Q284" s="3" t="n"/>
      <c r="R284" s="3" t="n"/>
    </row>
    <row r="285">
      <c r="A285" s="3" t="n"/>
      <c r="B285" s="3" t="n"/>
      <c r="C285" s="4">
        <f>IF(A285="","",IF(L285="",IF(M285="Received","Ready to pay","Hold: conditional missing"),IF(O285="Received",IF(H285="Final","Closed out","Complete"),"Waiting: unconditional")))</f>
        <v/>
      </c>
      <c r="D285" s="5">
        <f>IF(AND(A285&lt;&gt;"",L285&lt;&gt;"",O285&lt;&gt;"Received"),TODAY()-L285,"")</f>
        <v/>
      </c>
      <c r="E285" s="4">
        <f>IF(OR(A285="",J285=""),"",IF(SUMPRODUCT(MAX(($A$3:A284=A285)*($B$3:B284=B285)*($K$3:K284)))=0,"First payment",IF(J285&gt;SUMPRODUCT(MAX(($A$3:A284=A285)*($B$3:B284=B285)*($K$3:K284)))+1,"Gap: "&amp;TEXT(SUMPRODUCT(MAX(($A$3:A284=A285)*($B$3:B284=B285)*($K$3:K284)))+1,"mmm d")&amp;" to "&amp;TEXT(J285-1,"mmm d")&amp;" not covered",IF(J285&lt;=SUMPRODUCT(MAX(($A$3:A284=A285)*($B$3:B284=B285)*($K$3:K284))),"Overlaps an earlier period","OK"))))</f>
        <v/>
      </c>
      <c r="F285" s="3" t="n"/>
      <c r="G285" s="3" t="n"/>
      <c r="H285" s="3" t="n"/>
      <c r="I285" s="6" t="n"/>
      <c r="J285" s="7" t="n"/>
      <c r="K285" s="7" t="n"/>
      <c r="L285" s="7" t="n"/>
      <c r="M285" s="3" t="n"/>
      <c r="N285" s="7" t="n"/>
      <c r="O285" s="3" t="n"/>
      <c r="P285" s="7" t="n"/>
      <c r="Q285" s="3" t="n"/>
      <c r="R285" s="3" t="n"/>
    </row>
    <row r="286">
      <c r="A286" s="3" t="n"/>
      <c r="B286" s="3" t="n"/>
      <c r="C286" s="4">
        <f>IF(A286="","",IF(L286="",IF(M286="Received","Ready to pay","Hold: conditional missing"),IF(O286="Received",IF(H286="Final","Closed out","Complete"),"Waiting: unconditional")))</f>
        <v/>
      </c>
      <c r="D286" s="5">
        <f>IF(AND(A286&lt;&gt;"",L286&lt;&gt;"",O286&lt;&gt;"Received"),TODAY()-L286,"")</f>
        <v/>
      </c>
      <c r="E286" s="4">
        <f>IF(OR(A286="",J286=""),"",IF(SUMPRODUCT(MAX(($A$3:A285=A286)*($B$3:B285=B286)*($K$3:K285)))=0,"First payment",IF(J286&gt;SUMPRODUCT(MAX(($A$3:A285=A286)*($B$3:B285=B286)*($K$3:K285)))+1,"Gap: "&amp;TEXT(SUMPRODUCT(MAX(($A$3:A285=A286)*($B$3:B285=B286)*($K$3:K285)))+1,"mmm d")&amp;" to "&amp;TEXT(J286-1,"mmm d")&amp;" not covered",IF(J286&lt;=SUMPRODUCT(MAX(($A$3:A285=A286)*($B$3:B285=B286)*($K$3:K285))),"Overlaps an earlier period","OK"))))</f>
        <v/>
      </c>
      <c r="F286" s="3" t="n"/>
      <c r="G286" s="3" t="n"/>
      <c r="H286" s="3" t="n"/>
      <c r="I286" s="6" t="n"/>
      <c r="J286" s="7" t="n"/>
      <c r="K286" s="7" t="n"/>
      <c r="L286" s="7" t="n"/>
      <c r="M286" s="3" t="n"/>
      <c r="N286" s="7" t="n"/>
      <c r="O286" s="3" t="n"/>
      <c r="P286" s="7" t="n"/>
      <c r="Q286" s="3" t="n"/>
      <c r="R286" s="3" t="n"/>
    </row>
    <row r="287">
      <c r="A287" s="3" t="n"/>
      <c r="B287" s="3" t="n"/>
      <c r="C287" s="4">
        <f>IF(A287="","",IF(L287="",IF(M287="Received","Ready to pay","Hold: conditional missing"),IF(O287="Received",IF(H287="Final","Closed out","Complete"),"Waiting: unconditional")))</f>
        <v/>
      </c>
      <c r="D287" s="5">
        <f>IF(AND(A287&lt;&gt;"",L287&lt;&gt;"",O287&lt;&gt;"Received"),TODAY()-L287,"")</f>
        <v/>
      </c>
      <c r="E287" s="4">
        <f>IF(OR(A287="",J287=""),"",IF(SUMPRODUCT(MAX(($A$3:A286=A287)*($B$3:B286=B287)*($K$3:K286)))=0,"First payment",IF(J287&gt;SUMPRODUCT(MAX(($A$3:A286=A287)*($B$3:B286=B287)*($K$3:K286)))+1,"Gap: "&amp;TEXT(SUMPRODUCT(MAX(($A$3:A286=A287)*($B$3:B286=B287)*($K$3:K286)))+1,"mmm d")&amp;" to "&amp;TEXT(J287-1,"mmm d")&amp;" not covered",IF(J287&lt;=SUMPRODUCT(MAX(($A$3:A286=A287)*($B$3:B286=B287)*($K$3:K286))),"Overlaps an earlier period","OK"))))</f>
        <v/>
      </c>
      <c r="F287" s="3" t="n"/>
      <c r="G287" s="3" t="n"/>
      <c r="H287" s="3" t="n"/>
      <c r="I287" s="6" t="n"/>
      <c r="J287" s="7" t="n"/>
      <c r="K287" s="7" t="n"/>
      <c r="L287" s="7" t="n"/>
      <c r="M287" s="3" t="n"/>
      <c r="N287" s="7" t="n"/>
      <c r="O287" s="3" t="n"/>
      <c r="P287" s="7" t="n"/>
      <c r="Q287" s="3" t="n"/>
      <c r="R287" s="3" t="n"/>
    </row>
    <row r="288">
      <c r="A288" s="3" t="n"/>
      <c r="B288" s="3" t="n"/>
      <c r="C288" s="4">
        <f>IF(A288="","",IF(L288="",IF(M288="Received","Ready to pay","Hold: conditional missing"),IF(O288="Received",IF(H288="Final","Closed out","Complete"),"Waiting: unconditional")))</f>
        <v/>
      </c>
      <c r="D288" s="5">
        <f>IF(AND(A288&lt;&gt;"",L288&lt;&gt;"",O288&lt;&gt;"Received"),TODAY()-L288,"")</f>
        <v/>
      </c>
      <c r="E288" s="4">
        <f>IF(OR(A288="",J288=""),"",IF(SUMPRODUCT(MAX(($A$3:A287=A288)*($B$3:B287=B288)*($K$3:K287)))=0,"First payment",IF(J288&gt;SUMPRODUCT(MAX(($A$3:A287=A288)*($B$3:B287=B288)*($K$3:K287)))+1,"Gap: "&amp;TEXT(SUMPRODUCT(MAX(($A$3:A287=A288)*($B$3:B287=B288)*($K$3:K287)))+1,"mmm d")&amp;" to "&amp;TEXT(J288-1,"mmm d")&amp;" not covered",IF(J288&lt;=SUMPRODUCT(MAX(($A$3:A287=A288)*($B$3:B287=B288)*($K$3:K287))),"Overlaps an earlier period","OK"))))</f>
        <v/>
      </c>
      <c r="F288" s="3" t="n"/>
      <c r="G288" s="3" t="n"/>
      <c r="H288" s="3" t="n"/>
      <c r="I288" s="6" t="n"/>
      <c r="J288" s="7" t="n"/>
      <c r="K288" s="7" t="n"/>
      <c r="L288" s="7" t="n"/>
      <c r="M288" s="3" t="n"/>
      <c r="N288" s="7" t="n"/>
      <c r="O288" s="3" t="n"/>
      <c r="P288" s="7" t="n"/>
      <c r="Q288" s="3" t="n"/>
      <c r="R288" s="3" t="n"/>
    </row>
    <row r="289">
      <c r="A289" s="3" t="n"/>
      <c r="B289" s="3" t="n"/>
      <c r="C289" s="4">
        <f>IF(A289="","",IF(L289="",IF(M289="Received","Ready to pay","Hold: conditional missing"),IF(O289="Received",IF(H289="Final","Closed out","Complete"),"Waiting: unconditional")))</f>
        <v/>
      </c>
      <c r="D289" s="5">
        <f>IF(AND(A289&lt;&gt;"",L289&lt;&gt;"",O289&lt;&gt;"Received"),TODAY()-L289,"")</f>
        <v/>
      </c>
      <c r="E289" s="4">
        <f>IF(OR(A289="",J289=""),"",IF(SUMPRODUCT(MAX(($A$3:A288=A289)*($B$3:B288=B289)*($K$3:K288)))=0,"First payment",IF(J289&gt;SUMPRODUCT(MAX(($A$3:A288=A289)*($B$3:B288=B289)*($K$3:K288)))+1,"Gap: "&amp;TEXT(SUMPRODUCT(MAX(($A$3:A288=A289)*($B$3:B288=B289)*($K$3:K288)))+1,"mmm d")&amp;" to "&amp;TEXT(J289-1,"mmm d")&amp;" not covered",IF(J289&lt;=SUMPRODUCT(MAX(($A$3:A288=A289)*($B$3:B288=B289)*($K$3:K288))),"Overlaps an earlier period","OK"))))</f>
        <v/>
      </c>
      <c r="F289" s="3" t="n"/>
      <c r="G289" s="3" t="n"/>
      <c r="H289" s="3" t="n"/>
      <c r="I289" s="6" t="n"/>
      <c r="J289" s="7" t="n"/>
      <c r="K289" s="7" t="n"/>
      <c r="L289" s="7" t="n"/>
      <c r="M289" s="3" t="n"/>
      <c r="N289" s="7" t="n"/>
      <c r="O289" s="3" t="n"/>
      <c r="P289" s="7" t="n"/>
      <c r="Q289" s="3" t="n"/>
      <c r="R289" s="3" t="n"/>
    </row>
    <row r="290">
      <c r="A290" s="3" t="n"/>
      <c r="B290" s="3" t="n"/>
      <c r="C290" s="4">
        <f>IF(A290="","",IF(L290="",IF(M290="Received","Ready to pay","Hold: conditional missing"),IF(O290="Received",IF(H290="Final","Closed out","Complete"),"Waiting: unconditional")))</f>
        <v/>
      </c>
      <c r="D290" s="5">
        <f>IF(AND(A290&lt;&gt;"",L290&lt;&gt;"",O290&lt;&gt;"Received"),TODAY()-L290,"")</f>
        <v/>
      </c>
      <c r="E290" s="4">
        <f>IF(OR(A290="",J290=""),"",IF(SUMPRODUCT(MAX(($A$3:A289=A290)*($B$3:B289=B290)*($K$3:K289)))=0,"First payment",IF(J290&gt;SUMPRODUCT(MAX(($A$3:A289=A290)*($B$3:B289=B290)*($K$3:K289)))+1,"Gap: "&amp;TEXT(SUMPRODUCT(MAX(($A$3:A289=A290)*($B$3:B289=B290)*($K$3:K289)))+1,"mmm d")&amp;" to "&amp;TEXT(J290-1,"mmm d")&amp;" not covered",IF(J290&lt;=SUMPRODUCT(MAX(($A$3:A289=A290)*($B$3:B289=B290)*($K$3:K289))),"Overlaps an earlier period","OK"))))</f>
        <v/>
      </c>
      <c r="F290" s="3" t="n"/>
      <c r="G290" s="3" t="n"/>
      <c r="H290" s="3" t="n"/>
      <c r="I290" s="6" t="n"/>
      <c r="J290" s="7" t="n"/>
      <c r="K290" s="7" t="n"/>
      <c r="L290" s="7" t="n"/>
      <c r="M290" s="3" t="n"/>
      <c r="N290" s="7" t="n"/>
      <c r="O290" s="3" t="n"/>
      <c r="P290" s="7" t="n"/>
      <c r="Q290" s="3" t="n"/>
      <c r="R290" s="3" t="n"/>
    </row>
    <row r="291">
      <c r="A291" s="3" t="n"/>
      <c r="B291" s="3" t="n"/>
      <c r="C291" s="4">
        <f>IF(A291="","",IF(L291="",IF(M291="Received","Ready to pay","Hold: conditional missing"),IF(O291="Received",IF(H291="Final","Closed out","Complete"),"Waiting: unconditional")))</f>
        <v/>
      </c>
      <c r="D291" s="5">
        <f>IF(AND(A291&lt;&gt;"",L291&lt;&gt;"",O291&lt;&gt;"Received"),TODAY()-L291,"")</f>
        <v/>
      </c>
      <c r="E291" s="4">
        <f>IF(OR(A291="",J291=""),"",IF(SUMPRODUCT(MAX(($A$3:A290=A291)*($B$3:B290=B291)*($K$3:K290)))=0,"First payment",IF(J291&gt;SUMPRODUCT(MAX(($A$3:A290=A291)*($B$3:B290=B291)*($K$3:K290)))+1,"Gap: "&amp;TEXT(SUMPRODUCT(MAX(($A$3:A290=A291)*($B$3:B290=B291)*($K$3:K290)))+1,"mmm d")&amp;" to "&amp;TEXT(J291-1,"mmm d")&amp;" not covered",IF(J291&lt;=SUMPRODUCT(MAX(($A$3:A290=A291)*($B$3:B290=B291)*($K$3:K290))),"Overlaps an earlier period","OK"))))</f>
        <v/>
      </c>
      <c r="F291" s="3" t="n"/>
      <c r="G291" s="3" t="n"/>
      <c r="H291" s="3" t="n"/>
      <c r="I291" s="6" t="n"/>
      <c r="J291" s="7" t="n"/>
      <c r="K291" s="7" t="n"/>
      <c r="L291" s="7" t="n"/>
      <c r="M291" s="3" t="n"/>
      <c r="N291" s="7" t="n"/>
      <c r="O291" s="3" t="n"/>
      <c r="P291" s="7" t="n"/>
      <c r="Q291" s="3" t="n"/>
      <c r="R291" s="3" t="n"/>
    </row>
    <row r="292">
      <c r="A292" s="3" t="n"/>
      <c r="B292" s="3" t="n"/>
      <c r="C292" s="4">
        <f>IF(A292="","",IF(L292="",IF(M292="Received","Ready to pay","Hold: conditional missing"),IF(O292="Received",IF(H292="Final","Closed out","Complete"),"Waiting: unconditional")))</f>
        <v/>
      </c>
      <c r="D292" s="5">
        <f>IF(AND(A292&lt;&gt;"",L292&lt;&gt;"",O292&lt;&gt;"Received"),TODAY()-L292,"")</f>
        <v/>
      </c>
      <c r="E292" s="4">
        <f>IF(OR(A292="",J292=""),"",IF(SUMPRODUCT(MAX(($A$3:A291=A292)*($B$3:B291=B292)*($K$3:K291)))=0,"First payment",IF(J292&gt;SUMPRODUCT(MAX(($A$3:A291=A292)*($B$3:B291=B292)*($K$3:K291)))+1,"Gap: "&amp;TEXT(SUMPRODUCT(MAX(($A$3:A291=A292)*($B$3:B291=B292)*($K$3:K291)))+1,"mmm d")&amp;" to "&amp;TEXT(J292-1,"mmm d")&amp;" not covered",IF(J292&lt;=SUMPRODUCT(MAX(($A$3:A291=A292)*($B$3:B291=B292)*($K$3:K291))),"Overlaps an earlier period","OK"))))</f>
        <v/>
      </c>
      <c r="F292" s="3" t="n"/>
      <c r="G292" s="3" t="n"/>
      <c r="H292" s="3" t="n"/>
      <c r="I292" s="6" t="n"/>
      <c r="J292" s="7" t="n"/>
      <c r="K292" s="7" t="n"/>
      <c r="L292" s="7" t="n"/>
      <c r="M292" s="3" t="n"/>
      <c r="N292" s="7" t="n"/>
      <c r="O292" s="3" t="n"/>
      <c r="P292" s="7" t="n"/>
      <c r="Q292" s="3" t="n"/>
      <c r="R292" s="3" t="n"/>
    </row>
    <row r="293">
      <c r="A293" s="3" t="n"/>
      <c r="B293" s="3" t="n"/>
      <c r="C293" s="4">
        <f>IF(A293="","",IF(L293="",IF(M293="Received","Ready to pay","Hold: conditional missing"),IF(O293="Received",IF(H293="Final","Closed out","Complete"),"Waiting: unconditional")))</f>
        <v/>
      </c>
      <c r="D293" s="5">
        <f>IF(AND(A293&lt;&gt;"",L293&lt;&gt;"",O293&lt;&gt;"Received"),TODAY()-L293,"")</f>
        <v/>
      </c>
      <c r="E293" s="4">
        <f>IF(OR(A293="",J293=""),"",IF(SUMPRODUCT(MAX(($A$3:A292=A293)*($B$3:B292=B293)*($K$3:K292)))=0,"First payment",IF(J293&gt;SUMPRODUCT(MAX(($A$3:A292=A293)*($B$3:B292=B293)*($K$3:K292)))+1,"Gap: "&amp;TEXT(SUMPRODUCT(MAX(($A$3:A292=A293)*($B$3:B292=B293)*($K$3:K292)))+1,"mmm d")&amp;" to "&amp;TEXT(J293-1,"mmm d")&amp;" not covered",IF(J293&lt;=SUMPRODUCT(MAX(($A$3:A292=A293)*($B$3:B292=B293)*($K$3:K292))),"Overlaps an earlier period","OK"))))</f>
        <v/>
      </c>
      <c r="F293" s="3" t="n"/>
      <c r="G293" s="3" t="n"/>
      <c r="H293" s="3" t="n"/>
      <c r="I293" s="6" t="n"/>
      <c r="J293" s="7" t="n"/>
      <c r="K293" s="7" t="n"/>
      <c r="L293" s="7" t="n"/>
      <c r="M293" s="3" t="n"/>
      <c r="N293" s="7" t="n"/>
      <c r="O293" s="3" t="n"/>
      <c r="P293" s="7" t="n"/>
      <c r="Q293" s="3" t="n"/>
      <c r="R293" s="3" t="n"/>
    </row>
    <row r="294">
      <c r="A294" s="3" t="n"/>
      <c r="B294" s="3" t="n"/>
      <c r="C294" s="4">
        <f>IF(A294="","",IF(L294="",IF(M294="Received","Ready to pay","Hold: conditional missing"),IF(O294="Received",IF(H294="Final","Closed out","Complete"),"Waiting: unconditional")))</f>
        <v/>
      </c>
      <c r="D294" s="5">
        <f>IF(AND(A294&lt;&gt;"",L294&lt;&gt;"",O294&lt;&gt;"Received"),TODAY()-L294,"")</f>
        <v/>
      </c>
      <c r="E294" s="4">
        <f>IF(OR(A294="",J294=""),"",IF(SUMPRODUCT(MAX(($A$3:A293=A294)*($B$3:B293=B294)*($K$3:K293)))=0,"First payment",IF(J294&gt;SUMPRODUCT(MAX(($A$3:A293=A294)*($B$3:B293=B294)*($K$3:K293)))+1,"Gap: "&amp;TEXT(SUMPRODUCT(MAX(($A$3:A293=A294)*($B$3:B293=B294)*($K$3:K293)))+1,"mmm d")&amp;" to "&amp;TEXT(J294-1,"mmm d")&amp;" not covered",IF(J294&lt;=SUMPRODUCT(MAX(($A$3:A293=A294)*($B$3:B293=B294)*($K$3:K293))),"Overlaps an earlier period","OK"))))</f>
        <v/>
      </c>
      <c r="F294" s="3" t="n"/>
      <c r="G294" s="3" t="n"/>
      <c r="H294" s="3" t="n"/>
      <c r="I294" s="6" t="n"/>
      <c r="J294" s="7" t="n"/>
      <c r="K294" s="7" t="n"/>
      <c r="L294" s="7" t="n"/>
      <c r="M294" s="3" t="n"/>
      <c r="N294" s="7" t="n"/>
      <c r="O294" s="3" t="n"/>
      <c r="P294" s="7" t="n"/>
      <c r="Q294" s="3" t="n"/>
      <c r="R294" s="3" t="n"/>
    </row>
    <row r="295">
      <c r="A295" s="3" t="n"/>
      <c r="B295" s="3" t="n"/>
      <c r="C295" s="4">
        <f>IF(A295="","",IF(L295="",IF(M295="Received","Ready to pay","Hold: conditional missing"),IF(O295="Received",IF(H295="Final","Closed out","Complete"),"Waiting: unconditional")))</f>
        <v/>
      </c>
      <c r="D295" s="5">
        <f>IF(AND(A295&lt;&gt;"",L295&lt;&gt;"",O295&lt;&gt;"Received"),TODAY()-L295,"")</f>
        <v/>
      </c>
      <c r="E295" s="4">
        <f>IF(OR(A295="",J295=""),"",IF(SUMPRODUCT(MAX(($A$3:A294=A295)*($B$3:B294=B295)*($K$3:K294)))=0,"First payment",IF(J295&gt;SUMPRODUCT(MAX(($A$3:A294=A295)*($B$3:B294=B295)*($K$3:K294)))+1,"Gap: "&amp;TEXT(SUMPRODUCT(MAX(($A$3:A294=A295)*($B$3:B294=B295)*($K$3:K294)))+1,"mmm d")&amp;" to "&amp;TEXT(J295-1,"mmm d")&amp;" not covered",IF(J295&lt;=SUMPRODUCT(MAX(($A$3:A294=A295)*($B$3:B294=B295)*($K$3:K294))),"Overlaps an earlier period","OK"))))</f>
        <v/>
      </c>
      <c r="F295" s="3" t="n"/>
      <c r="G295" s="3" t="n"/>
      <c r="H295" s="3" t="n"/>
      <c r="I295" s="6" t="n"/>
      <c r="J295" s="7" t="n"/>
      <c r="K295" s="7" t="n"/>
      <c r="L295" s="7" t="n"/>
      <c r="M295" s="3" t="n"/>
      <c r="N295" s="7" t="n"/>
      <c r="O295" s="3" t="n"/>
      <c r="P295" s="7" t="n"/>
      <c r="Q295" s="3" t="n"/>
      <c r="R295" s="3" t="n"/>
    </row>
    <row r="296">
      <c r="A296" s="3" t="n"/>
      <c r="B296" s="3" t="n"/>
      <c r="C296" s="4">
        <f>IF(A296="","",IF(L296="",IF(M296="Received","Ready to pay","Hold: conditional missing"),IF(O296="Received",IF(H296="Final","Closed out","Complete"),"Waiting: unconditional")))</f>
        <v/>
      </c>
      <c r="D296" s="5">
        <f>IF(AND(A296&lt;&gt;"",L296&lt;&gt;"",O296&lt;&gt;"Received"),TODAY()-L296,"")</f>
        <v/>
      </c>
      <c r="E296" s="4">
        <f>IF(OR(A296="",J296=""),"",IF(SUMPRODUCT(MAX(($A$3:A295=A296)*($B$3:B295=B296)*($K$3:K295)))=0,"First payment",IF(J296&gt;SUMPRODUCT(MAX(($A$3:A295=A296)*($B$3:B295=B296)*($K$3:K295)))+1,"Gap: "&amp;TEXT(SUMPRODUCT(MAX(($A$3:A295=A296)*($B$3:B295=B296)*($K$3:K295)))+1,"mmm d")&amp;" to "&amp;TEXT(J296-1,"mmm d")&amp;" not covered",IF(J296&lt;=SUMPRODUCT(MAX(($A$3:A295=A296)*($B$3:B295=B296)*($K$3:K295))),"Overlaps an earlier period","OK"))))</f>
        <v/>
      </c>
      <c r="F296" s="3" t="n"/>
      <c r="G296" s="3" t="n"/>
      <c r="H296" s="3" t="n"/>
      <c r="I296" s="6" t="n"/>
      <c r="J296" s="7" t="n"/>
      <c r="K296" s="7" t="n"/>
      <c r="L296" s="7" t="n"/>
      <c r="M296" s="3" t="n"/>
      <c r="N296" s="7" t="n"/>
      <c r="O296" s="3" t="n"/>
      <c r="P296" s="7" t="n"/>
      <c r="Q296" s="3" t="n"/>
      <c r="R296" s="3" t="n"/>
    </row>
    <row r="297">
      <c r="A297" s="3" t="n"/>
      <c r="B297" s="3" t="n"/>
      <c r="C297" s="4">
        <f>IF(A297="","",IF(L297="",IF(M297="Received","Ready to pay","Hold: conditional missing"),IF(O297="Received",IF(H297="Final","Closed out","Complete"),"Waiting: unconditional")))</f>
        <v/>
      </c>
      <c r="D297" s="5">
        <f>IF(AND(A297&lt;&gt;"",L297&lt;&gt;"",O297&lt;&gt;"Received"),TODAY()-L297,"")</f>
        <v/>
      </c>
      <c r="E297" s="4">
        <f>IF(OR(A297="",J297=""),"",IF(SUMPRODUCT(MAX(($A$3:A296=A297)*($B$3:B296=B297)*($K$3:K296)))=0,"First payment",IF(J297&gt;SUMPRODUCT(MAX(($A$3:A296=A297)*($B$3:B296=B297)*($K$3:K296)))+1,"Gap: "&amp;TEXT(SUMPRODUCT(MAX(($A$3:A296=A297)*($B$3:B296=B297)*($K$3:K296)))+1,"mmm d")&amp;" to "&amp;TEXT(J297-1,"mmm d")&amp;" not covered",IF(J297&lt;=SUMPRODUCT(MAX(($A$3:A296=A297)*($B$3:B296=B297)*($K$3:K296))),"Overlaps an earlier period","OK"))))</f>
        <v/>
      </c>
      <c r="F297" s="3" t="n"/>
      <c r="G297" s="3" t="n"/>
      <c r="H297" s="3" t="n"/>
      <c r="I297" s="6" t="n"/>
      <c r="J297" s="7" t="n"/>
      <c r="K297" s="7" t="n"/>
      <c r="L297" s="7" t="n"/>
      <c r="M297" s="3" t="n"/>
      <c r="N297" s="7" t="n"/>
      <c r="O297" s="3" t="n"/>
      <c r="P297" s="7" t="n"/>
      <c r="Q297" s="3" t="n"/>
      <c r="R297" s="3" t="n"/>
    </row>
    <row r="298">
      <c r="A298" s="3" t="n"/>
      <c r="B298" s="3" t="n"/>
      <c r="C298" s="4">
        <f>IF(A298="","",IF(L298="",IF(M298="Received","Ready to pay","Hold: conditional missing"),IF(O298="Received",IF(H298="Final","Closed out","Complete"),"Waiting: unconditional")))</f>
        <v/>
      </c>
      <c r="D298" s="5">
        <f>IF(AND(A298&lt;&gt;"",L298&lt;&gt;"",O298&lt;&gt;"Received"),TODAY()-L298,"")</f>
        <v/>
      </c>
      <c r="E298" s="4">
        <f>IF(OR(A298="",J298=""),"",IF(SUMPRODUCT(MAX(($A$3:A297=A298)*($B$3:B297=B298)*($K$3:K297)))=0,"First payment",IF(J298&gt;SUMPRODUCT(MAX(($A$3:A297=A298)*($B$3:B297=B298)*($K$3:K297)))+1,"Gap: "&amp;TEXT(SUMPRODUCT(MAX(($A$3:A297=A298)*($B$3:B297=B298)*($K$3:K297)))+1,"mmm d")&amp;" to "&amp;TEXT(J298-1,"mmm d")&amp;" not covered",IF(J298&lt;=SUMPRODUCT(MAX(($A$3:A297=A298)*($B$3:B297=B298)*($K$3:K297))),"Overlaps an earlier period","OK"))))</f>
        <v/>
      </c>
      <c r="F298" s="3" t="n"/>
      <c r="G298" s="3" t="n"/>
      <c r="H298" s="3" t="n"/>
      <c r="I298" s="6" t="n"/>
      <c r="J298" s="7" t="n"/>
      <c r="K298" s="7" t="n"/>
      <c r="L298" s="7" t="n"/>
      <c r="M298" s="3" t="n"/>
      <c r="N298" s="7" t="n"/>
      <c r="O298" s="3" t="n"/>
      <c r="P298" s="7" t="n"/>
      <c r="Q298" s="3" t="n"/>
      <c r="R298" s="3" t="n"/>
    </row>
    <row r="299">
      <c r="A299" s="3" t="n"/>
      <c r="B299" s="3" t="n"/>
      <c r="C299" s="4">
        <f>IF(A299="","",IF(L299="",IF(M299="Received","Ready to pay","Hold: conditional missing"),IF(O299="Received",IF(H299="Final","Closed out","Complete"),"Waiting: unconditional")))</f>
        <v/>
      </c>
      <c r="D299" s="5">
        <f>IF(AND(A299&lt;&gt;"",L299&lt;&gt;"",O299&lt;&gt;"Received"),TODAY()-L299,"")</f>
        <v/>
      </c>
      <c r="E299" s="4">
        <f>IF(OR(A299="",J299=""),"",IF(SUMPRODUCT(MAX(($A$3:A298=A299)*($B$3:B298=B299)*($K$3:K298)))=0,"First payment",IF(J299&gt;SUMPRODUCT(MAX(($A$3:A298=A299)*($B$3:B298=B299)*($K$3:K298)))+1,"Gap: "&amp;TEXT(SUMPRODUCT(MAX(($A$3:A298=A299)*($B$3:B298=B299)*($K$3:K298)))+1,"mmm d")&amp;" to "&amp;TEXT(J299-1,"mmm d")&amp;" not covered",IF(J299&lt;=SUMPRODUCT(MAX(($A$3:A298=A299)*($B$3:B298=B299)*($K$3:K298))),"Overlaps an earlier period","OK"))))</f>
        <v/>
      </c>
      <c r="F299" s="3" t="n"/>
      <c r="G299" s="3" t="n"/>
      <c r="H299" s="3" t="n"/>
      <c r="I299" s="6" t="n"/>
      <c r="J299" s="7" t="n"/>
      <c r="K299" s="7" t="n"/>
      <c r="L299" s="7" t="n"/>
      <c r="M299" s="3" t="n"/>
      <c r="N299" s="7" t="n"/>
      <c r="O299" s="3" t="n"/>
      <c r="P299" s="7" t="n"/>
      <c r="Q299" s="3" t="n"/>
      <c r="R299" s="3" t="n"/>
    </row>
    <row r="300">
      <c r="A300" s="3" t="n"/>
      <c r="B300" s="3" t="n"/>
      <c r="C300" s="4">
        <f>IF(A300="","",IF(L300="",IF(M300="Received","Ready to pay","Hold: conditional missing"),IF(O300="Received",IF(H300="Final","Closed out","Complete"),"Waiting: unconditional")))</f>
        <v/>
      </c>
      <c r="D300" s="5">
        <f>IF(AND(A300&lt;&gt;"",L300&lt;&gt;"",O300&lt;&gt;"Received"),TODAY()-L300,"")</f>
        <v/>
      </c>
      <c r="E300" s="4">
        <f>IF(OR(A300="",J300=""),"",IF(SUMPRODUCT(MAX(($A$3:A299=A300)*($B$3:B299=B300)*($K$3:K299)))=0,"First payment",IF(J300&gt;SUMPRODUCT(MAX(($A$3:A299=A300)*($B$3:B299=B300)*($K$3:K299)))+1,"Gap: "&amp;TEXT(SUMPRODUCT(MAX(($A$3:A299=A300)*($B$3:B299=B300)*($K$3:K299)))+1,"mmm d")&amp;" to "&amp;TEXT(J300-1,"mmm d")&amp;" not covered",IF(J300&lt;=SUMPRODUCT(MAX(($A$3:A299=A300)*($B$3:B299=B300)*($K$3:K299))),"Overlaps an earlier period","OK"))))</f>
        <v/>
      </c>
      <c r="F300" s="3" t="n"/>
      <c r="G300" s="3" t="n"/>
      <c r="H300" s="3" t="n"/>
      <c r="I300" s="6" t="n"/>
      <c r="J300" s="7" t="n"/>
      <c r="K300" s="7" t="n"/>
      <c r="L300" s="7" t="n"/>
      <c r="M300" s="3" t="n"/>
      <c r="N300" s="7" t="n"/>
      <c r="O300" s="3" t="n"/>
      <c r="P300" s="7" t="n"/>
      <c r="Q300" s="3" t="n"/>
      <c r="R300" s="3" t="n"/>
    </row>
    <row r="301">
      <c r="A301" s="3" t="n"/>
      <c r="B301" s="3" t="n"/>
      <c r="C301" s="4">
        <f>IF(A301="","",IF(L301="",IF(M301="Received","Ready to pay","Hold: conditional missing"),IF(O301="Received",IF(H301="Final","Closed out","Complete"),"Waiting: unconditional")))</f>
        <v/>
      </c>
      <c r="D301" s="5">
        <f>IF(AND(A301&lt;&gt;"",L301&lt;&gt;"",O301&lt;&gt;"Received"),TODAY()-L301,"")</f>
        <v/>
      </c>
      <c r="E301" s="4">
        <f>IF(OR(A301="",J301=""),"",IF(SUMPRODUCT(MAX(($A$3:A300=A301)*($B$3:B300=B301)*($K$3:K300)))=0,"First payment",IF(J301&gt;SUMPRODUCT(MAX(($A$3:A300=A301)*($B$3:B300=B301)*($K$3:K300)))+1,"Gap: "&amp;TEXT(SUMPRODUCT(MAX(($A$3:A300=A301)*($B$3:B300=B301)*($K$3:K300)))+1,"mmm d")&amp;" to "&amp;TEXT(J301-1,"mmm d")&amp;" not covered",IF(J301&lt;=SUMPRODUCT(MAX(($A$3:A300=A301)*($B$3:B300=B301)*($K$3:K300))),"Overlaps an earlier period","OK"))))</f>
        <v/>
      </c>
      <c r="F301" s="3" t="n"/>
      <c r="G301" s="3" t="n"/>
      <c r="H301" s="3" t="n"/>
      <c r="I301" s="6" t="n"/>
      <c r="J301" s="7" t="n"/>
      <c r="K301" s="7" t="n"/>
      <c r="L301" s="7" t="n"/>
      <c r="M301" s="3" t="n"/>
      <c r="N301" s="7" t="n"/>
      <c r="O301" s="3" t="n"/>
      <c r="P301" s="7" t="n"/>
      <c r="Q301" s="3" t="n"/>
      <c r="R301" s="3" t="n"/>
    </row>
    <row r="302">
      <c r="A302" s="3" t="n"/>
      <c r="B302" s="3" t="n"/>
      <c r="C302" s="4">
        <f>IF(A302="","",IF(L302="",IF(M302="Received","Ready to pay","Hold: conditional missing"),IF(O302="Received",IF(H302="Final","Closed out","Complete"),"Waiting: unconditional")))</f>
        <v/>
      </c>
      <c r="D302" s="5">
        <f>IF(AND(A302&lt;&gt;"",L302&lt;&gt;"",O302&lt;&gt;"Received"),TODAY()-L302,"")</f>
        <v/>
      </c>
      <c r="E302" s="4">
        <f>IF(OR(A302="",J302=""),"",IF(SUMPRODUCT(MAX(($A$3:A301=A302)*($B$3:B301=B302)*($K$3:K301)))=0,"First payment",IF(J302&gt;SUMPRODUCT(MAX(($A$3:A301=A302)*($B$3:B301=B302)*($K$3:K301)))+1,"Gap: "&amp;TEXT(SUMPRODUCT(MAX(($A$3:A301=A302)*($B$3:B301=B302)*($K$3:K301)))+1,"mmm d")&amp;" to "&amp;TEXT(J302-1,"mmm d")&amp;" not covered",IF(J302&lt;=SUMPRODUCT(MAX(($A$3:A301=A302)*($B$3:B301=B302)*($K$3:K301))),"Overlaps an earlier period","OK"))))</f>
        <v/>
      </c>
      <c r="F302" s="3" t="n"/>
      <c r="G302" s="3" t="n"/>
      <c r="H302" s="3" t="n"/>
      <c r="I302" s="6" t="n"/>
      <c r="J302" s="7" t="n"/>
      <c r="K302" s="7" t="n"/>
      <c r="L302" s="7" t="n"/>
      <c r="M302" s="3" t="n"/>
      <c r="N302" s="7" t="n"/>
      <c r="O302" s="3" t="n"/>
      <c r="P302" s="7" t="n"/>
      <c r="Q302" s="3" t="n"/>
      <c r="R302" s="3" t="n"/>
    </row>
  </sheetData>
  <autoFilter ref="A2:R302"/>
  <mergeCells count="6">
    <mergeCell ref="C1:E1"/>
    <mergeCell ref="F1:L1"/>
    <mergeCell ref="Q1:R1"/>
    <mergeCell ref="O1:P1"/>
    <mergeCell ref="A1:B1"/>
    <mergeCell ref="M1:N1"/>
  </mergeCells>
  <conditionalFormatting sqref="C3:C302">
    <cfRule type="expression" priority="1" dxfId="0">
      <formula>LEFT($C3,4)="Hold"</formula>
    </cfRule>
    <cfRule type="expression" priority="2" dxfId="1">
      <formula>LEFT($C3,7)="Waiting"</formula>
    </cfRule>
    <cfRule type="expression" priority="3" dxfId="2">
      <formula>OR($C3="Complete",$C3="Closed out")</formula>
    </cfRule>
    <cfRule type="expression" priority="4" dxfId="3">
      <formula>$C3="Ready to pay"</formula>
    </cfRule>
  </conditionalFormatting>
  <conditionalFormatting sqref="D3:D302">
    <cfRule type="expression" priority="5" dxfId="0">
      <formula>AND(ISNUMBER(D3),D3&gt;30)</formula>
    </cfRule>
    <cfRule type="expression" priority="6" dxfId="1">
      <formula>AND(ISNUMBER(D3),D3&lt;=30)</formula>
    </cfRule>
  </conditionalFormatting>
  <conditionalFormatting sqref="E3:E302">
    <cfRule type="expression" priority="7" dxfId="0">
      <formula>LEFT($E3,3)="Gap"</formula>
    </cfRule>
    <cfRule type="expression" priority="8" dxfId="1">
      <formula>LEFT($E3,8)="Overlaps"</formula>
    </cfRule>
  </conditionalFormatting>
  <dataValidations count="2">
    <dataValidation sqref="H3:H302" showDropDown="0" showInputMessage="0" showErrorMessage="0" allowBlank="1" errorTitle="Pick from the list" error="Choose a value from the dropdown." type="list">
      <formula1>"Progress,Final"</formula1>
    </dataValidation>
    <dataValidation sqref="M3:M302 O3:O302" showDropDown="0" showInputMessage="0" showErrorMessage="0" allowBlank="1" errorTitle="Pick from the list" error="Choose a value from the dropdown." type="list">
      <formula1>"Received,Requested"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D98E0B"/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How to use this waiver log</t>
        </is>
      </c>
    </row>
    <row r="2">
      <c r="A2" s="9" t="inlineStr"/>
    </row>
    <row r="3">
      <c r="A3" s="9" t="inlineStr">
        <is>
          <t>One row per payment: each pay application for each sub on each project.</t>
        </is>
      </c>
    </row>
    <row r="4">
      <c r="A4" s="9" t="inlineStr"/>
    </row>
    <row r="5">
      <c r="A5" s="10" t="inlineStr">
        <is>
          <t>Each month</t>
        </is>
      </c>
    </row>
    <row r="6">
      <c r="A6" s="9" t="inlineStr">
        <is>
          <t>1. When a pay application arrives, add a row: sub, project, state, pay app number, amount, and the period it covers (Period from and Through date). Status shows Hold until the conditional waiver is marked Received.</t>
        </is>
      </c>
    </row>
    <row r="7">
      <c r="A7" s="9" t="inlineStr">
        <is>
          <t>2. When the conditional waiver arrives, set Conditional waiver to Received and note the date. Status turns to Ready to pay.</t>
        </is>
      </c>
    </row>
    <row r="8">
      <c r="A8" s="9" t="inlineStr">
        <is>
          <t>3. When you pay, enter Paid on. Status turns to Waiting: unconditional and Days since paid starts counting.</t>
        </is>
      </c>
    </row>
    <row r="9">
      <c r="A9" s="9" t="inlineStr">
        <is>
          <t>4. When the unconditional waiver arrives, set it to Received. Status turns to Complete, or Closed out for a final payment.</t>
        </is>
      </c>
    </row>
    <row r="10">
      <c r="A10" s="9" t="inlineStr"/>
    </row>
    <row r="11">
      <c r="A11" s="10" t="inlineStr">
        <is>
          <t>The checks</t>
        </is>
      </c>
    </row>
    <row r="12">
      <c r="A12" s="9" t="inlineStr">
        <is>
          <t>Status: Hold (red) = don't pay yet. Ready to pay (blue). Waiting (amber) = paid, unconditional waiver still missing. Complete or Closed out (green).</t>
        </is>
      </c>
    </row>
    <row r="13">
      <c r="A13" s="9" t="inlineStr">
        <is>
          <t>Days since paid turns red after 30 days without the unconditional waiver.</t>
        </is>
      </c>
    </row>
    <row r="14">
      <c r="A14" s="9" t="inlineStr">
        <is>
          <t>Dates check compares each row's Period from with the latest Through date on earlier rows for the same sub and project. It flags a gap (days no waiver covers) or an overlap. Keep each sub's rows in date order.</t>
        </is>
      </c>
    </row>
    <row r="15">
      <c r="A15" s="9" t="inlineStr">
        <is>
          <t>Exceptions listed: write down anything the sub excluded on its waiver, such as retainage or disputed extras. Those amounts are not waived.</t>
        </is>
      </c>
    </row>
    <row r="16">
      <c r="A16" s="9" t="inlineStr"/>
    </row>
    <row r="17">
      <c r="A17" s="10" t="inlineStr">
        <is>
          <t>Before you start</t>
        </is>
      </c>
    </row>
    <row r="18">
      <c r="A18" s="9" t="inlineStr">
        <is>
          <t>Delete the six EXAMPLE rows. Their dates follow today's date so every status shows.</t>
        </is>
      </c>
    </row>
    <row r="19">
      <c r="A19" s="9" t="inlineStr">
        <is>
          <t>The formulas run for 300 rows. To add more, copy the last row down.</t>
        </is>
      </c>
    </row>
    <row r="20">
      <c r="A20" s="9" t="inlineStr">
        <is>
          <t>Google Sheets: upload the file to Google Drive, open it, and choose File &gt; Save as Google Sheets.</t>
        </is>
      </c>
    </row>
    <row r="21">
      <c r="A21" s="9" t="inlineStr"/>
    </row>
    <row r="22">
      <c r="A22" s="10" t="inlineStr">
        <is>
          <t>Good to know</t>
        </is>
      </c>
    </row>
    <row r="23">
      <c r="A23" s="9" t="inlineStr">
        <is>
          <t>This log tracks waivers; it doesn't contain any. Your waiver forms should come from your construction attorney, for each state you work in. Guide: kautus.net/guides/lien-waiver-tracking/</t>
        </is>
      </c>
    </row>
    <row r="24">
      <c r="A24" s="9" t="inlineStr">
        <is>
          <t>This template is general information, not legal advice.</t>
        </is>
      </c>
    </row>
    <row r="25">
      <c r="A25" s="9" t="inlineStr"/>
    </row>
    <row r="26">
      <c r="A26" s="11" t="inlineStr">
        <is>
          <t>Made by Kautus (kautus.net). In Kautus you upload your attorney-approved waiver forms once per state; for each payment Kautus fills them in, sends them for e-signature and shows which are still waiting. Opening January 1, 2027.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Kautus</dc:creator>
  <dc:title>Lien waiver log</dc:title>
  <dcterms:created xsi:type="dcterms:W3CDTF">2026-10-12T22:15:23Z</dcterms:created>
  <dcterms:modified xsi:type="dcterms:W3CDTF">2026-10-12T22:15:23Z</dcterms:modified>
</cp:coreProperties>
</file>